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00" tabRatio="944"/>
  </bookViews>
  <sheets>
    <sheet name="农村幼儿园" sheetId="11" r:id="rId1"/>
    <sheet name="农村小学语文" sheetId="3" r:id="rId2"/>
    <sheet name="特教小学语文" sheetId="4" r:id="rId3"/>
    <sheet name="农村小学数学" sheetId="5" r:id="rId4"/>
    <sheet name="特教小学数学" sheetId="6" r:id="rId5"/>
    <sheet name="农村小学英语" sheetId="7" r:id="rId6"/>
    <sheet name="农村小学音乐" sheetId="8" r:id="rId7"/>
    <sheet name="农村小学美术" sheetId="9" r:id="rId8"/>
    <sheet name="农村小学体育与健康" sheetId="10" r:id="rId9"/>
    <sheet name="农村小学信息技术" sheetId="12" r:id="rId10"/>
    <sheet name="小学心理健康" sheetId="13" r:id="rId11"/>
    <sheet name="农村初中语文" sheetId="14" r:id="rId12"/>
    <sheet name="农村初中数学" sheetId="15" r:id="rId13"/>
    <sheet name="农村初中英语" sheetId="16" r:id="rId14"/>
    <sheet name="农村初中历史" sheetId="17" r:id="rId15"/>
    <sheet name="农村初中地理" sheetId="18" r:id="rId16"/>
    <sheet name="农村初中物理" sheetId="19" r:id="rId17"/>
    <sheet name="农村初中化学" sheetId="20" r:id="rId18"/>
    <sheet name="农村初中生物" sheetId="21" r:id="rId19"/>
    <sheet name="农村初中音乐" sheetId="22" r:id="rId20"/>
    <sheet name="农村初中美术" sheetId="23" r:id="rId21"/>
    <sheet name="农村初中体育与健康" sheetId="24" r:id="rId22"/>
    <sheet name="农村初中道德与法治" sheetId="25" r:id="rId23"/>
    <sheet name="农村初中信息技术" sheetId="26" r:id="rId24"/>
    <sheet name="新干二中高中语文" sheetId="27" r:id="rId25"/>
    <sheet name="新干中专高中语文" sheetId="28" r:id="rId26"/>
    <sheet name="新干中学高中数学" sheetId="29" r:id="rId27"/>
    <sheet name="新干二中高中数学" sheetId="49" r:id="rId28"/>
    <sheet name="新干中专高中数学" sheetId="30" r:id="rId29"/>
    <sheet name="新干二中高中英语" sheetId="31" r:id="rId30"/>
    <sheet name="新干中专高中英语" sheetId="32" r:id="rId31"/>
    <sheet name="新干中学高中历史" sheetId="33" r:id="rId32"/>
    <sheet name="新干中专高中历史" sheetId="34" r:id="rId33"/>
    <sheet name="新干中学高中地理" sheetId="35" r:id="rId34"/>
    <sheet name="新干二中高中地理" sheetId="36" r:id="rId35"/>
    <sheet name="新干中专高中地理" sheetId="37" r:id="rId36"/>
    <sheet name="新干中学高中物理" sheetId="38" r:id="rId37"/>
    <sheet name="新干中学高中生物" sheetId="39" r:id="rId38"/>
    <sheet name="新干二中高中生物" sheetId="47" r:id="rId39"/>
    <sheet name="新干中专高中音乐" sheetId="48" r:id="rId40"/>
    <sheet name="新干中专高中美术" sheetId="41" r:id="rId41"/>
    <sheet name="新干中专高中体育与健康" sheetId="42" r:id="rId42"/>
    <sheet name="新干中学高中思想政治" sheetId="43" r:id="rId43"/>
    <sheet name="新干二中高中思想政治" sheetId="44" r:id="rId44"/>
    <sheet name="新干中专高中思想政治" sheetId="45" r:id="rId45"/>
    <sheet name="新干中专高中信息技术" sheetId="46" r:id="rId46"/>
  </sheets>
  <definedNames>
    <definedName name="_xlnm.Print_Titles" localSheetId="12">农村初中数学!$1:$5</definedName>
    <definedName name="_xlnm.Print_Titles" localSheetId="13">农村初中英语!$1:$5</definedName>
    <definedName name="_xlnm.Print_Titles" localSheetId="3">农村小学数学!$1:$5</definedName>
    <definedName name="_xlnm.Print_Titles" localSheetId="5">农村小学英语!$1:$5</definedName>
    <definedName name="_xlnm.Print_Titles" localSheetId="1">农村小学语文!$1:$5</definedName>
    <definedName name="_xlnm.Print_Titles" localSheetId="0">农村幼儿园!$1:$5</definedName>
    <definedName name="_xlnm.Print_Titles" localSheetId="11">农村初中语文!$1:$5</definedName>
  </definedNames>
  <calcPr calcId="144525"/>
</workbook>
</file>

<file path=xl/comments1.xml><?xml version="1.0" encoding="utf-8"?>
<comments xmlns="http://schemas.openxmlformats.org/spreadsheetml/2006/main">
  <authors>
    <author>Anonymous</author>
  </authors>
  <commentList>
    <comment ref="E7" authorId="0">
      <text>
        <r>
          <rPr>
            <b/>
            <sz val="9"/>
            <rFont val="Tahoma"/>
            <charset val="134"/>
          </rPr>
          <t>Anonymous:</t>
        </r>
        <r>
          <rPr>
            <sz val="9"/>
            <rFont val="Tahoma"/>
            <charset val="134"/>
          </rPr>
          <t xml:space="preserve">
</t>
        </r>
      </text>
    </comment>
  </commentList>
</comments>
</file>

<file path=xl/sharedStrings.xml><?xml version="1.0" encoding="utf-8"?>
<sst xmlns="http://schemas.openxmlformats.org/spreadsheetml/2006/main" count="2706" uniqueCount="996">
  <si>
    <r>
      <rPr>
        <b/>
        <sz val="16"/>
        <rFont val="宋体"/>
        <charset val="134"/>
      </rPr>
      <t>新干县20</t>
    </r>
    <r>
      <rPr>
        <b/>
        <sz val="16"/>
        <rFont val="宋体"/>
        <charset val="134"/>
      </rPr>
      <t>20</t>
    </r>
    <r>
      <rPr>
        <b/>
        <sz val="16"/>
        <rFont val="宋体"/>
        <charset val="134"/>
      </rPr>
      <t>年全省统一招聘农村幼儿园岗位考生最后成绩及入闱体检对象公示</t>
    </r>
  </si>
  <si>
    <r>
      <rPr>
        <b/>
        <sz val="12"/>
        <rFont val="宋体"/>
        <charset val="134"/>
      </rPr>
      <t xml:space="preserve">    根据20</t>
    </r>
    <r>
      <rPr>
        <b/>
        <sz val="12"/>
        <rFont val="宋体"/>
        <charset val="134"/>
      </rPr>
      <t>20</t>
    </r>
    <r>
      <rPr>
        <b/>
        <sz val="12"/>
        <rFont val="宋体"/>
        <charset val="134"/>
      </rPr>
      <t>年江西省、新干县教师招聘相应公告中有关招聘人数、成绩合成及确定入闱体检对象的规定，现将考生最后成绩及入闱体检对象等有关事项，公示如下：</t>
    </r>
  </si>
  <si>
    <t>报考学科：幼儿园</t>
  </si>
  <si>
    <t>面试人数：78 人</t>
  </si>
  <si>
    <t>招聘人数：40人</t>
  </si>
  <si>
    <t>面试组别</t>
  </si>
  <si>
    <t>姓名</t>
  </si>
  <si>
    <t>身份证号</t>
  </si>
  <si>
    <t>笔试得分</t>
  </si>
  <si>
    <t>换算后                                                                                                                                                  笔试成绩</t>
  </si>
  <si>
    <t>面试得分</t>
  </si>
  <si>
    <t>换算后                                                                                                                                                  面试成绩</t>
  </si>
  <si>
    <t>最后              成绩</t>
  </si>
  <si>
    <t>排名</t>
  </si>
  <si>
    <t>备注</t>
  </si>
  <si>
    <t>简笔画分数</t>
  </si>
  <si>
    <t>说课和自选动作分数</t>
  </si>
  <si>
    <t>修正前总分</t>
  </si>
  <si>
    <t>说课和自选动作修正系数</t>
  </si>
  <si>
    <t>修正后说课和自选动作分数</t>
  </si>
  <si>
    <t>修正后总分</t>
  </si>
  <si>
    <t>甲</t>
  </si>
  <si>
    <t>乙</t>
  </si>
  <si>
    <t>丁</t>
  </si>
  <si>
    <t>2＝1×40%</t>
  </si>
  <si>
    <t>5＝3+4</t>
  </si>
  <si>
    <t>7＝4*6</t>
  </si>
  <si>
    <t>8＝3+7</t>
  </si>
  <si>
    <t>9＝8×60%</t>
  </si>
  <si>
    <t>10＝2+9</t>
  </si>
  <si>
    <t>一组</t>
  </si>
  <si>
    <t>程晓玲</t>
  </si>
  <si>
    <t>362424200003272929</t>
  </si>
  <si>
    <t>入闱体检</t>
  </si>
  <si>
    <t>洪灵</t>
  </si>
  <si>
    <t>362424199706151626</t>
  </si>
  <si>
    <t>夏剑琪</t>
  </si>
  <si>
    <t>362423199904091023</t>
  </si>
  <si>
    <t>二组</t>
  </si>
  <si>
    <t>邹艺佳</t>
  </si>
  <si>
    <t>360824199911256427</t>
  </si>
  <si>
    <t>傅依</t>
  </si>
  <si>
    <t>362424199901173927</t>
  </si>
  <si>
    <t>张伟恬</t>
  </si>
  <si>
    <t>362424199905184420</t>
  </si>
  <si>
    <t>严茜</t>
  </si>
  <si>
    <t>362423199902266029</t>
  </si>
  <si>
    <t>刘芬芬</t>
  </si>
  <si>
    <t>362424199612116440</t>
  </si>
  <si>
    <t>王仨</t>
  </si>
  <si>
    <t>362423199903013023</t>
  </si>
  <si>
    <t>任嘉诗</t>
  </si>
  <si>
    <t>362424199702075929</t>
  </si>
  <si>
    <t>徐欢</t>
  </si>
  <si>
    <t>362424199701120628</t>
  </si>
  <si>
    <t>邓伟玲</t>
  </si>
  <si>
    <t>362424199804264421</t>
  </si>
  <si>
    <t>曾佳丽</t>
  </si>
  <si>
    <t>362424199711092528</t>
  </si>
  <si>
    <t>刘美玲</t>
  </si>
  <si>
    <t>362424199801292021</t>
  </si>
  <si>
    <t>杨雅蓉</t>
  </si>
  <si>
    <t>360824199907196425</t>
  </si>
  <si>
    <t>范雷红</t>
  </si>
  <si>
    <t>362424199706282028</t>
  </si>
  <si>
    <t>聂舒逸</t>
  </si>
  <si>
    <t>362424199907113423</t>
  </si>
  <si>
    <t>田虹</t>
  </si>
  <si>
    <t>362423199410161028</t>
  </si>
  <si>
    <t>周琳</t>
  </si>
  <si>
    <t>362423200007242528</t>
  </si>
  <si>
    <t>曾琴</t>
  </si>
  <si>
    <t>362424199711191622</t>
  </si>
  <si>
    <t>姚宇琪</t>
  </si>
  <si>
    <t>362424199911304943</t>
  </si>
  <si>
    <t>邹怡</t>
  </si>
  <si>
    <t>362424199907054443</t>
  </si>
  <si>
    <t>聂欢</t>
  </si>
  <si>
    <t>362424200002294421</t>
  </si>
  <si>
    <t>王志金</t>
  </si>
  <si>
    <t>362425199812062228</t>
  </si>
  <si>
    <t>邹蕤</t>
  </si>
  <si>
    <t>362204199712245120</t>
  </si>
  <si>
    <t>何佳璐</t>
  </si>
  <si>
    <t>362424199909094924</t>
  </si>
  <si>
    <t>陈倩</t>
  </si>
  <si>
    <t>362424199609261129</t>
  </si>
  <si>
    <t>曾良慧</t>
  </si>
  <si>
    <t>36242419970928642X</t>
  </si>
  <si>
    <t>陈紫琴</t>
  </si>
  <si>
    <t>362424200001172924</t>
  </si>
  <si>
    <t>黄诗懿</t>
  </si>
  <si>
    <t>362423199906191028</t>
  </si>
  <si>
    <t>杨子莹</t>
  </si>
  <si>
    <t>362424200010265444</t>
  </si>
  <si>
    <t>胡雅婷</t>
  </si>
  <si>
    <t>362424199805253441</t>
  </si>
  <si>
    <t>彭云玲</t>
  </si>
  <si>
    <t>362424199811120020</t>
  </si>
  <si>
    <t>蒋嘉晶</t>
  </si>
  <si>
    <t>36242419980511162X</t>
  </si>
  <si>
    <t>傅佳月</t>
  </si>
  <si>
    <t>362424199912184461</t>
  </si>
  <si>
    <t>罗怡</t>
  </si>
  <si>
    <t>36220219990814664X</t>
  </si>
  <si>
    <t>张咪</t>
  </si>
  <si>
    <t>360502199610287161</t>
  </si>
  <si>
    <t>李思英</t>
  </si>
  <si>
    <t>362424199611152925</t>
  </si>
  <si>
    <t>聂杨</t>
  </si>
  <si>
    <t>362424199912110024</t>
  </si>
  <si>
    <t>李晶</t>
  </si>
  <si>
    <t>362424199701142026</t>
  </si>
  <si>
    <t>熊甜甜</t>
  </si>
  <si>
    <t>360122200001094224</t>
  </si>
  <si>
    <t>周欢</t>
  </si>
  <si>
    <t>362424199711073925</t>
  </si>
  <si>
    <t>洪姝晴</t>
  </si>
  <si>
    <t>362424199604122023</t>
  </si>
  <si>
    <t>胡素玲</t>
  </si>
  <si>
    <t>360823199311063027</t>
  </si>
  <si>
    <t>周文欣</t>
  </si>
  <si>
    <t>362424199711122520</t>
  </si>
  <si>
    <t>李琴</t>
  </si>
  <si>
    <t>36242419960522112X</t>
  </si>
  <si>
    <t>姚紫玉</t>
  </si>
  <si>
    <t>362424199909110023</t>
  </si>
  <si>
    <t>杨雅琴</t>
  </si>
  <si>
    <t>36242419980412252X</t>
  </si>
  <si>
    <t>谢惠媛</t>
  </si>
  <si>
    <t>362424199908230023</t>
  </si>
  <si>
    <t>朱侠</t>
  </si>
  <si>
    <t>36242419931227202X</t>
  </si>
  <si>
    <t>陈柏杉</t>
  </si>
  <si>
    <t>36242419980605492X</t>
  </si>
  <si>
    <t>肖星雨</t>
  </si>
  <si>
    <t>362424199910026427</t>
  </si>
  <si>
    <t>郑嵘</t>
  </si>
  <si>
    <t>362424199708090046</t>
  </si>
  <si>
    <t>徐志娟</t>
  </si>
  <si>
    <t>362424199907170022</t>
  </si>
  <si>
    <t>邹可心</t>
  </si>
  <si>
    <t>36242419990825202X</t>
  </si>
  <si>
    <t>谢婷婷</t>
  </si>
  <si>
    <t>362423199810064024</t>
  </si>
  <si>
    <t>李紫钰</t>
  </si>
  <si>
    <t>362424200009290028</t>
  </si>
  <si>
    <t>商吉欢</t>
  </si>
  <si>
    <t>362424199911250623</t>
  </si>
  <si>
    <t>何宇琴</t>
  </si>
  <si>
    <t>362424199803114421</t>
  </si>
  <si>
    <t>刘雅丽</t>
  </si>
  <si>
    <t>362424199911200028</t>
  </si>
  <si>
    <t>曾婧</t>
  </si>
  <si>
    <t>362424199911280021</t>
  </si>
  <si>
    <t>郑霞</t>
  </si>
  <si>
    <t>362424199810150623</t>
  </si>
  <si>
    <t>洪淑雨</t>
  </si>
  <si>
    <t>362424199801282026</t>
  </si>
  <si>
    <t>周兰华</t>
  </si>
  <si>
    <t>362424199810202526</t>
  </si>
  <si>
    <t>周雪娇</t>
  </si>
  <si>
    <t>360824199801230023</t>
  </si>
  <si>
    <t>朱怡欣</t>
  </si>
  <si>
    <t>362424199904223926</t>
  </si>
  <si>
    <t>蒋思晴</t>
  </si>
  <si>
    <t>362424199903176427</t>
  </si>
  <si>
    <t>唐紫怡</t>
  </si>
  <si>
    <t>362424199910291140</t>
  </si>
  <si>
    <t>刘嘉玲</t>
  </si>
  <si>
    <t>362424199810220046</t>
  </si>
  <si>
    <t>黄佳瑶</t>
  </si>
  <si>
    <t>362424200009120045</t>
  </si>
  <si>
    <t>黄婷</t>
  </si>
  <si>
    <t>362526199808111025</t>
  </si>
  <si>
    <t>皮园园</t>
  </si>
  <si>
    <t>36242419970915112X</t>
  </si>
  <si>
    <t>姚芮</t>
  </si>
  <si>
    <t>362424199712134427</t>
  </si>
  <si>
    <t>黄思倩</t>
  </si>
  <si>
    <t>362424199712175421</t>
  </si>
  <si>
    <t>杨嘉慧</t>
  </si>
  <si>
    <t>36082419970509202X</t>
  </si>
  <si>
    <t>周静</t>
  </si>
  <si>
    <t>362424199810015448</t>
  </si>
  <si>
    <t>朱菁</t>
  </si>
  <si>
    <t>362424199810265922</t>
  </si>
  <si>
    <t>丁娟</t>
  </si>
  <si>
    <t>362424199703022925</t>
  </si>
  <si>
    <t>缺考</t>
  </si>
  <si>
    <t>报分人：</t>
  </si>
  <si>
    <t>登分人：</t>
  </si>
  <si>
    <t>监察人：</t>
  </si>
  <si>
    <t>复核人：</t>
  </si>
  <si>
    <t>负责人：</t>
  </si>
  <si>
    <t>2020年8月22日</t>
  </si>
  <si>
    <t>新干县2020年全省统一招聘农村小学语文岗位考生最后成绩及入闱体检对象公示</t>
  </si>
  <si>
    <t xml:space="preserve">    根据2020年江西省、新干县教师招聘相应公告中有关招聘人数、成绩合成及确定入闱体检对象的规定，现将考生最后成绩及入闱体检对象等有关事项，公示如下：</t>
  </si>
  <si>
    <t>报考学科：省招农村小学语文</t>
  </si>
  <si>
    <t>面试人数：52人</t>
  </si>
  <si>
    <t>招聘人数：26人</t>
  </si>
  <si>
    <t>2＝1×25%</t>
  </si>
  <si>
    <t>4＝3×50%</t>
  </si>
  <si>
    <t>5＝2+4</t>
  </si>
  <si>
    <t>第三组</t>
  </si>
  <si>
    <t>喻鑫敏</t>
  </si>
  <si>
    <t>362423199509021025</t>
  </si>
  <si>
    <t>李霞</t>
  </si>
  <si>
    <t>362424199212135423</t>
  </si>
  <si>
    <t>肖晶</t>
  </si>
  <si>
    <t>362424199412174427</t>
  </si>
  <si>
    <t>方瑜娟</t>
  </si>
  <si>
    <t>362423199208076022</t>
  </si>
  <si>
    <t>唐怡清</t>
  </si>
  <si>
    <t>362424199601274427</t>
  </si>
  <si>
    <t>胡文捷</t>
  </si>
  <si>
    <t>362423199711033521</t>
  </si>
  <si>
    <t>胡振华</t>
  </si>
  <si>
    <t>362423199110140022</t>
  </si>
  <si>
    <t>张超琼</t>
  </si>
  <si>
    <t>36242119970520802X</t>
  </si>
  <si>
    <t>刘俊红</t>
  </si>
  <si>
    <t>362424199707186425</t>
  </si>
  <si>
    <t>黄兴琦</t>
  </si>
  <si>
    <t>362424199808205445</t>
  </si>
  <si>
    <t>裴世颖</t>
  </si>
  <si>
    <t>362424199806250023</t>
  </si>
  <si>
    <t>李盈</t>
  </si>
  <si>
    <t>362424199901141140</t>
  </si>
  <si>
    <t>刘芷灵</t>
  </si>
  <si>
    <t>362424199807050023</t>
  </si>
  <si>
    <t>黄慧玲</t>
  </si>
  <si>
    <t>362424199807120626</t>
  </si>
  <si>
    <t>刘攀</t>
  </si>
  <si>
    <t>362429199510115123</t>
  </si>
  <si>
    <t>王丽萍</t>
  </si>
  <si>
    <t>362429199705194327</t>
  </si>
  <si>
    <t>林玲</t>
  </si>
  <si>
    <t>36052119920705704X</t>
  </si>
  <si>
    <t>黄雨琴</t>
  </si>
  <si>
    <t>362424199508145428</t>
  </si>
  <si>
    <t>邹小英</t>
  </si>
  <si>
    <t>362526199607021525</t>
  </si>
  <si>
    <t>简盼</t>
  </si>
  <si>
    <t>362424199812135427</t>
  </si>
  <si>
    <t>饶佳</t>
  </si>
  <si>
    <t>362424199104060620</t>
  </si>
  <si>
    <t>彭思婷</t>
  </si>
  <si>
    <t>362424199811020628</t>
  </si>
  <si>
    <t>杨冬慧</t>
  </si>
  <si>
    <t>362424199510181129</t>
  </si>
  <si>
    <t>吴淑妮</t>
  </si>
  <si>
    <t>362424199907224422</t>
  </si>
  <si>
    <t>匡平</t>
  </si>
  <si>
    <t>362426199701087808</t>
  </si>
  <si>
    <t>肖霞</t>
  </si>
  <si>
    <t>360502199609062520</t>
  </si>
  <si>
    <t>程海霞</t>
  </si>
  <si>
    <t>360427199406182743</t>
  </si>
  <si>
    <t>杜玉勤</t>
  </si>
  <si>
    <t>362424199402265421</t>
  </si>
  <si>
    <t>秦怡</t>
  </si>
  <si>
    <t>360429199302160622</t>
  </si>
  <si>
    <t>黄婷婷</t>
  </si>
  <si>
    <t>362424199004045423</t>
  </si>
  <si>
    <t>周怡清</t>
  </si>
  <si>
    <t>36242419981231592X</t>
  </si>
  <si>
    <t>张思艳</t>
  </si>
  <si>
    <t>360521199603103626</t>
  </si>
  <si>
    <t>饶思晨</t>
  </si>
  <si>
    <t>362424199710164446</t>
  </si>
  <si>
    <t>邓子佳</t>
  </si>
  <si>
    <t>360824199711012022</t>
  </si>
  <si>
    <t>黄雪娇</t>
  </si>
  <si>
    <t>360521199612028023</t>
  </si>
  <si>
    <t>曾子华</t>
  </si>
  <si>
    <t>360824199708284924</t>
  </si>
  <si>
    <t>李倩</t>
  </si>
  <si>
    <t>36242419981230442X</t>
  </si>
  <si>
    <t>彭晨瑜</t>
  </si>
  <si>
    <t>360502199711096022</t>
  </si>
  <si>
    <t>刘琪</t>
  </si>
  <si>
    <t>362424199508280064</t>
  </si>
  <si>
    <t>陈丹</t>
  </si>
  <si>
    <t>362423199502230027</t>
  </si>
  <si>
    <t>邓美艳</t>
  </si>
  <si>
    <t>362424199301212929</t>
  </si>
  <si>
    <t>黄慧慧</t>
  </si>
  <si>
    <t>360481199711212425</t>
  </si>
  <si>
    <t>梁雅玲</t>
  </si>
  <si>
    <t>360502199702243641</t>
  </si>
  <si>
    <t>黄小琪</t>
  </si>
  <si>
    <t>362424199901233424</t>
  </si>
  <si>
    <t>曾晓玲</t>
  </si>
  <si>
    <t>360502199810233643</t>
  </si>
  <si>
    <t>庞自正</t>
  </si>
  <si>
    <t>362424198911174443</t>
  </si>
  <si>
    <t>刘欢欢</t>
  </si>
  <si>
    <t>362424199709074929</t>
  </si>
  <si>
    <t>卢敏丽</t>
  </si>
  <si>
    <t>360424199312164342</t>
  </si>
  <si>
    <t>周宝霞</t>
  </si>
  <si>
    <t>362424199111095426</t>
  </si>
  <si>
    <t>郑立萍</t>
  </si>
  <si>
    <t>362424199205181122</t>
  </si>
  <si>
    <t>姜丽君</t>
  </si>
  <si>
    <t>210502199502113022</t>
  </si>
  <si>
    <t>袁金宜</t>
  </si>
  <si>
    <t>362201199601121820</t>
  </si>
  <si>
    <t>新干县2020年全省统一招聘特教小学语文岗位考生最后成绩及入闱体检对象公示</t>
  </si>
  <si>
    <t>报考学科：省招特教小学语文</t>
  </si>
  <si>
    <t>面试人数：5人</t>
  </si>
  <si>
    <t>招聘人数：2人</t>
  </si>
  <si>
    <t>第四组</t>
  </si>
  <si>
    <t>龚彦睿</t>
  </si>
  <si>
    <t>362424199902020025</t>
  </si>
  <si>
    <t>钟南亚</t>
  </si>
  <si>
    <t>362202199711085062</t>
  </si>
  <si>
    <t>张诗卉</t>
  </si>
  <si>
    <t>362424199909191126</t>
  </si>
  <si>
    <t>程思雅</t>
  </si>
  <si>
    <t>362424199411233923</t>
  </si>
  <si>
    <t>袁雯婧</t>
  </si>
  <si>
    <t>362401199506181527</t>
  </si>
  <si>
    <t>新干县2020年全省统一招聘农村小学数学岗位考生最后成绩及入闱体检对象公示</t>
  </si>
  <si>
    <t>报考学科：省招农村小学数学</t>
  </si>
  <si>
    <t>面试人数：50人</t>
  </si>
  <si>
    <t>招聘人数：25人</t>
  </si>
  <si>
    <t>第六组</t>
  </si>
  <si>
    <t>吴方英</t>
  </si>
  <si>
    <t>36252719930711112X</t>
  </si>
  <si>
    <t>谢宇璇</t>
  </si>
  <si>
    <t>362424199301215927</t>
  </si>
  <si>
    <t>刘萌</t>
  </si>
  <si>
    <t>362424199407254449</t>
  </si>
  <si>
    <t>应淑敏</t>
  </si>
  <si>
    <t>360502199504061628</t>
  </si>
  <si>
    <t>何芬芬</t>
  </si>
  <si>
    <t>360481199808032842</t>
  </si>
  <si>
    <t>彭琳</t>
  </si>
  <si>
    <t>362401199510262020</t>
  </si>
  <si>
    <t>曾欣</t>
  </si>
  <si>
    <t>362424199704304422</t>
  </si>
  <si>
    <t>周丽灵</t>
  </si>
  <si>
    <t>360681199906143627</t>
  </si>
  <si>
    <t>曾明辉</t>
  </si>
  <si>
    <t>362424199602212914</t>
  </si>
  <si>
    <t>邹美玲</t>
  </si>
  <si>
    <t>362424199606072920</t>
  </si>
  <si>
    <t>肖艳红</t>
  </si>
  <si>
    <t>36240119940622282X</t>
  </si>
  <si>
    <t>聂磊</t>
  </si>
  <si>
    <t>362424199703010027</t>
  </si>
  <si>
    <t>余霞</t>
  </si>
  <si>
    <t>362428199601050621</t>
  </si>
  <si>
    <t>黄鹭平</t>
  </si>
  <si>
    <t>360730199602181160</t>
  </si>
  <si>
    <t>孙娟</t>
  </si>
  <si>
    <t>362424199102080046</t>
  </si>
  <si>
    <t>邹衍</t>
  </si>
  <si>
    <t>362425199508265020</t>
  </si>
  <si>
    <t>黄焱</t>
  </si>
  <si>
    <t>362424199808203917</t>
  </si>
  <si>
    <t>张燕</t>
  </si>
  <si>
    <t>360502199304271620</t>
  </si>
  <si>
    <t>陈玉芳</t>
  </si>
  <si>
    <t>362422199111301127</t>
  </si>
  <si>
    <t>李卫娟</t>
  </si>
  <si>
    <t>362424199109211125</t>
  </si>
  <si>
    <t>邓文娟</t>
  </si>
  <si>
    <t>36242419910922644X</t>
  </si>
  <si>
    <t>陈芳</t>
  </si>
  <si>
    <t>362424199512232049</t>
  </si>
  <si>
    <t>邓琴</t>
  </si>
  <si>
    <t>362424199612213945</t>
  </si>
  <si>
    <t>邓希瑶</t>
  </si>
  <si>
    <t>362424199404300024</t>
  </si>
  <si>
    <t>颜敏</t>
  </si>
  <si>
    <t>360302199711125021</t>
  </si>
  <si>
    <t>胡娟华</t>
  </si>
  <si>
    <t>362421199209037129</t>
  </si>
  <si>
    <t>李雨馨</t>
  </si>
  <si>
    <t>36242419981101544X</t>
  </si>
  <si>
    <t>胡菁</t>
  </si>
  <si>
    <t>362424199706275426</t>
  </si>
  <si>
    <t>吴薇</t>
  </si>
  <si>
    <t>362429199606110925</t>
  </si>
  <si>
    <t>何清玉</t>
  </si>
  <si>
    <t>360281199811154022</t>
  </si>
  <si>
    <t>肖凰</t>
  </si>
  <si>
    <t>362426198908023823</t>
  </si>
  <si>
    <t>范柯弘</t>
  </si>
  <si>
    <t>362425199504100229</t>
  </si>
  <si>
    <t>陈小翠</t>
  </si>
  <si>
    <t>362424199408043926</t>
  </si>
  <si>
    <t>阮霖青</t>
  </si>
  <si>
    <t>362424199704300042</t>
  </si>
  <si>
    <t>陈美玲</t>
  </si>
  <si>
    <t>362424199208232941</t>
  </si>
  <si>
    <t>刘佳军</t>
  </si>
  <si>
    <t>36242519940606042X</t>
  </si>
  <si>
    <t>邱艳婷</t>
  </si>
  <si>
    <t>362432199004113027</t>
  </si>
  <si>
    <t>万任佳</t>
  </si>
  <si>
    <t>362401199607012028</t>
  </si>
  <si>
    <t>唐凯平</t>
  </si>
  <si>
    <t>362424199008024427</t>
  </si>
  <si>
    <t>邓晨婧</t>
  </si>
  <si>
    <t>36242419950301252X</t>
  </si>
  <si>
    <t>傅瀚文</t>
  </si>
  <si>
    <t>36050219960607741X</t>
  </si>
  <si>
    <t>陶源</t>
  </si>
  <si>
    <t>360502199511260422</t>
  </si>
  <si>
    <t>戴蕾</t>
  </si>
  <si>
    <t>362421199310080463</t>
  </si>
  <si>
    <t>魏平</t>
  </si>
  <si>
    <t>362424198907231118</t>
  </si>
  <si>
    <t>张小庆</t>
  </si>
  <si>
    <t>360502199810014029</t>
  </si>
  <si>
    <t>张慧琳</t>
  </si>
  <si>
    <t>362423199704080020</t>
  </si>
  <si>
    <t>李娟</t>
  </si>
  <si>
    <t>36242419901104252X</t>
  </si>
  <si>
    <t>林丹</t>
  </si>
  <si>
    <t>360502199011093621</t>
  </si>
  <si>
    <t>张艳珍</t>
  </si>
  <si>
    <t>360502199504163624</t>
  </si>
  <si>
    <t>宋文琳</t>
  </si>
  <si>
    <t>362425199608310044</t>
  </si>
  <si>
    <t>新干县2020年全省统一招聘特教小学数学岗位考生最后成绩及入闱体检对象公示</t>
  </si>
  <si>
    <t>报考学科：省招特教小学数学</t>
  </si>
  <si>
    <t>面试人数：3人</t>
  </si>
  <si>
    <t>招聘人数：1人</t>
  </si>
  <si>
    <t>钟琪</t>
  </si>
  <si>
    <t>360403199706170022</t>
  </si>
  <si>
    <t>程鹏娇</t>
  </si>
  <si>
    <t>362424199801276427</t>
  </si>
  <si>
    <t>孙有娣</t>
  </si>
  <si>
    <t>36242119901116144X</t>
  </si>
  <si>
    <t>新干县2020年全省统一招聘农村小学英语岗位考生最后成绩及入闱体检对象公示</t>
  </si>
  <si>
    <t>报考学科：省招农村小学英语</t>
  </si>
  <si>
    <t>面试人数：29人</t>
  </si>
  <si>
    <t>招聘人数：15人</t>
  </si>
  <si>
    <t>第九组</t>
  </si>
  <si>
    <t>龙紫珍</t>
  </si>
  <si>
    <t>362401199612263622</t>
  </si>
  <si>
    <t>黄嘉君</t>
  </si>
  <si>
    <t>362424199807013425</t>
  </si>
  <si>
    <t>姚安祺</t>
  </si>
  <si>
    <t>362424199308270021</t>
  </si>
  <si>
    <t>张程</t>
  </si>
  <si>
    <t>360521199607032028</t>
  </si>
  <si>
    <t>吴珍</t>
  </si>
  <si>
    <t>362432199508055529</t>
  </si>
  <si>
    <t>何柳艳</t>
  </si>
  <si>
    <t>360733199704145928</t>
  </si>
  <si>
    <t>刘瑶</t>
  </si>
  <si>
    <t>362203199211214725</t>
  </si>
  <si>
    <t>曾苏丽</t>
  </si>
  <si>
    <t>362428199608130640</t>
  </si>
  <si>
    <t>丁梅芬</t>
  </si>
  <si>
    <t>362422199205078122</t>
  </si>
  <si>
    <t>肖舒妲</t>
  </si>
  <si>
    <t>362424199211084425</t>
  </si>
  <si>
    <t>但晓璐</t>
  </si>
  <si>
    <t>360428199706083364</t>
  </si>
  <si>
    <t>张秀秀</t>
  </si>
  <si>
    <t>360481199708284022</t>
  </si>
  <si>
    <t>曾亚梅</t>
  </si>
  <si>
    <t>362424199010165923</t>
  </si>
  <si>
    <t>黄玲云</t>
  </si>
  <si>
    <t>362428199809173225</t>
  </si>
  <si>
    <t>谢萍萍</t>
  </si>
  <si>
    <t>360731199508208941</t>
  </si>
  <si>
    <t>赖琳</t>
  </si>
  <si>
    <t>362532198908061726</t>
  </si>
  <si>
    <t>曾珊</t>
  </si>
  <si>
    <t>362423199303122525</t>
  </si>
  <si>
    <t>曹林佳</t>
  </si>
  <si>
    <t>362330199610026785</t>
  </si>
  <si>
    <t>胡沙沙</t>
  </si>
  <si>
    <t>360502198909256082</t>
  </si>
  <si>
    <t>郭婷婷</t>
  </si>
  <si>
    <t>360321199811117044</t>
  </si>
  <si>
    <t>杨娇</t>
  </si>
  <si>
    <t>360502199310017127</t>
  </si>
  <si>
    <t>陈丽</t>
  </si>
  <si>
    <t>362432199203275029</t>
  </si>
  <si>
    <t>黄雅萍</t>
  </si>
  <si>
    <t>362424199110220627</t>
  </si>
  <si>
    <t>王苏丹</t>
  </si>
  <si>
    <t>360734199612183528</t>
  </si>
  <si>
    <t>陶燕</t>
  </si>
  <si>
    <t>362423199403153521</t>
  </si>
  <si>
    <t>胡瑾萱</t>
  </si>
  <si>
    <t>362422199811231940</t>
  </si>
  <si>
    <t>陈佳佳</t>
  </si>
  <si>
    <t>360428199212071224</t>
  </si>
  <si>
    <t>刘帆</t>
  </si>
  <si>
    <t>36240119980626210X</t>
  </si>
  <si>
    <t>彭驿棋</t>
  </si>
  <si>
    <t>362422199812088146</t>
  </si>
  <si>
    <t>新干县2020年全省统一招聘农村小学音乐岗位考生最后成绩及入闱体检对象公示</t>
  </si>
  <si>
    <t>报考学科：省招农村小学音乐</t>
  </si>
  <si>
    <t>面试人数：8人</t>
  </si>
  <si>
    <t>招聘人数：3人</t>
  </si>
  <si>
    <t>2＝1×20%</t>
  </si>
  <si>
    <t>4＝3×60%</t>
  </si>
  <si>
    <t>第十一组</t>
  </si>
  <si>
    <t>曾嘉榆</t>
  </si>
  <si>
    <t>360733199610040025</t>
  </si>
  <si>
    <t>熊子淅</t>
  </si>
  <si>
    <t>362425199009035626</t>
  </si>
  <si>
    <t>陈雅</t>
  </si>
  <si>
    <t>362401199411301020</t>
  </si>
  <si>
    <t>104</t>
  </si>
  <si>
    <t>袁婷</t>
  </si>
  <si>
    <t>360302199507130026</t>
  </si>
  <si>
    <t>101.5</t>
  </si>
  <si>
    <t>王咏春</t>
  </si>
  <si>
    <t>362424199702050027</t>
  </si>
  <si>
    <t>李悦</t>
  </si>
  <si>
    <t>362424199406060028</t>
  </si>
  <si>
    <t>戴伊</t>
  </si>
  <si>
    <t>36242119950809414X</t>
  </si>
  <si>
    <t>张倩</t>
  </si>
  <si>
    <t>362424199809292923</t>
  </si>
  <si>
    <t>新干县2020年全省统一招聘农村小学美术岗位考生最后成绩及入闱体检对象公示</t>
  </si>
  <si>
    <t>报考学科：省招农村小学美术</t>
  </si>
  <si>
    <t>面试人数：9人</t>
  </si>
  <si>
    <t>周钰明</t>
  </si>
  <si>
    <t>362424199810150025</t>
  </si>
  <si>
    <t>廖芸</t>
  </si>
  <si>
    <t>360502199308011623</t>
  </si>
  <si>
    <t>刘洋</t>
  </si>
  <si>
    <t>362424199304194420</t>
  </si>
  <si>
    <t>李玉婷</t>
  </si>
  <si>
    <t>360521199211192420</t>
  </si>
  <si>
    <t>曾苏婷</t>
  </si>
  <si>
    <t>362430199610017542</t>
  </si>
  <si>
    <t>黎衍萍</t>
  </si>
  <si>
    <t>360782199110287029</t>
  </si>
  <si>
    <t>赵茜薇</t>
  </si>
  <si>
    <t>362424199711234426</t>
  </si>
  <si>
    <t>史依眉</t>
  </si>
  <si>
    <t>362424199311250021</t>
  </si>
  <si>
    <t>黄梓依</t>
  </si>
  <si>
    <t>362424199708080040</t>
  </si>
  <si>
    <t>新干县2020年全省统一招聘农村小学体育岗位考生最后成绩及入闱体检对象公示</t>
  </si>
  <si>
    <t>报考学科：省招农村小学体育</t>
  </si>
  <si>
    <t>第十二组</t>
  </si>
  <si>
    <t>刘明</t>
  </si>
  <si>
    <t>362424199601030019</t>
  </si>
  <si>
    <t>杜晶晶</t>
  </si>
  <si>
    <t>362203199012071020</t>
  </si>
  <si>
    <t>马聪聪</t>
  </si>
  <si>
    <t>362423199501241015</t>
  </si>
  <si>
    <t>陈军雅</t>
  </si>
  <si>
    <t>362424199107160029</t>
  </si>
  <si>
    <t>毛平</t>
  </si>
  <si>
    <t>362422199307230017</t>
  </si>
  <si>
    <t>邹雨珊</t>
  </si>
  <si>
    <t>362424200004232929</t>
  </si>
  <si>
    <t>曾晓磊</t>
  </si>
  <si>
    <t>362424199603186412</t>
  </si>
  <si>
    <t>傅晨昊</t>
  </si>
  <si>
    <t>362424199605050033</t>
  </si>
  <si>
    <t>新干县2020年全省统一招聘农村小学信息岗位考生最后成绩及入闱体检对象公示</t>
  </si>
  <si>
    <t>报考学科：省招农村小学信息</t>
  </si>
  <si>
    <t>面试人数：10人</t>
  </si>
  <si>
    <t>喻淑娟</t>
  </si>
  <si>
    <t>360502199711092267</t>
  </si>
  <si>
    <t>宋梦琪</t>
  </si>
  <si>
    <t>362423199806123546</t>
  </si>
  <si>
    <t>谭椰</t>
  </si>
  <si>
    <t>362430199603035486</t>
  </si>
  <si>
    <t>段斌</t>
  </si>
  <si>
    <t>362430199401230312</t>
  </si>
  <si>
    <t>杨滔</t>
  </si>
  <si>
    <t>362424199308262013</t>
  </si>
  <si>
    <t>胡志文</t>
  </si>
  <si>
    <t>362421198912124473</t>
  </si>
  <si>
    <t>晏佳敏</t>
  </si>
  <si>
    <t>360502200005244329</t>
  </si>
  <si>
    <t>刘浪</t>
  </si>
  <si>
    <t>362424199707140048</t>
  </si>
  <si>
    <t>范启文</t>
  </si>
  <si>
    <t>362424199610304413</t>
  </si>
  <si>
    <t>戈民昕</t>
  </si>
  <si>
    <t>362424199503042016</t>
  </si>
  <si>
    <t>新干县2020年全省统一招聘农村小学心理健康岗位考生最后成绩及入闱体检对象公示</t>
  </si>
  <si>
    <t>报考学科：省招农村小学心理</t>
  </si>
  <si>
    <t>面试人数：6人</t>
  </si>
  <si>
    <t>李新雨</t>
  </si>
  <si>
    <t>360111199802020984</t>
  </si>
  <si>
    <t>余娟</t>
  </si>
  <si>
    <t>360681199409153226</t>
  </si>
  <si>
    <t>周文娟</t>
  </si>
  <si>
    <t>362424199301011123</t>
  </si>
  <si>
    <t>应艳艳</t>
  </si>
  <si>
    <t>360121199612281940</t>
  </si>
  <si>
    <t>黄越</t>
  </si>
  <si>
    <t>360502199111040949</t>
  </si>
  <si>
    <t>樊云慧</t>
  </si>
  <si>
    <t>360424199803072100</t>
  </si>
  <si>
    <t>新干县2020年全省统一招聘农村初中语文岗位考生最后成绩及入闱体检对象公示</t>
  </si>
  <si>
    <t>报考学科：省招农村初中语文</t>
  </si>
  <si>
    <t>面试人数：12人</t>
  </si>
  <si>
    <t>招聘人数：6人</t>
  </si>
  <si>
    <t>第五组</t>
  </si>
  <si>
    <t>邓雨璇</t>
  </si>
  <si>
    <t>362424199707314423</t>
  </si>
  <si>
    <t>谭佳林</t>
  </si>
  <si>
    <t>362424199612090615</t>
  </si>
  <si>
    <t>蓝紫星</t>
  </si>
  <si>
    <t>362424199811234423</t>
  </si>
  <si>
    <t>刘玲霞</t>
  </si>
  <si>
    <t>362424199710016427</t>
  </si>
  <si>
    <t>黄璐</t>
  </si>
  <si>
    <t>362424199505095920</t>
  </si>
  <si>
    <t>杨晓</t>
  </si>
  <si>
    <t>362424199202090620</t>
  </si>
  <si>
    <t>陈婧</t>
  </si>
  <si>
    <t>362424199512044427</t>
  </si>
  <si>
    <t>何迎</t>
  </si>
  <si>
    <t>362202199411127320</t>
  </si>
  <si>
    <t>袁国梁</t>
  </si>
  <si>
    <t>362429199806122816</t>
  </si>
  <si>
    <t>刘淑敏</t>
  </si>
  <si>
    <t>362424199710091128</t>
  </si>
  <si>
    <t>黄珍妮</t>
  </si>
  <si>
    <t>36242419991212002X</t>
  </si>
  <si>
    <t>刘婷</t>
  </si>
  <si>
    <t>362424199007166423</t>
  </si>
  <si>
    <t>新干县2020年全省统一招聘农村初中数学岗位考生最后成绩及入闱体检对象公示</t>
  </si>
  <si>
    <t>报考学科：省招农村初中数学</t>
  </si>
  <si>
    <t>面试人数：18人</t>
  </si>
  <si>
    <t>招聘人数：9人</t>
  </si>
  <si>
    <t>第八组</t>
  </si>
  <si>
    <t>王可贤</t>
  </si>
  <si>
    <t>362424199808010023</t>
  </si>
  <si>
    <t>周一梅</t>
  </si>
  <si>
    <t>36010219930201002X</t>
  </si>
  <si>
    <t>胡雨婷</t>
  </si>
  <si>
    <t>362423199710230021</t>
  </si>
  <si>
    <t>胡紫情</t>
  </si>
  <si>
    <t>362424199705170040</t>
  </si>
  <si>
    <t>聂紫阳</t>
  </si>
  <si>
    <t>362424199412170610</t>
  </si>
  <si>
    <t>孙虹</t>
  </si>
  <si>
    <t>362424199503044927</t>
  </si>
  <si>
    <t>李思伟</t>
  </si>
  <si>
    <t>362424199311072915</t>
  </si>
  <si>
    <t>李志嵘</t>
  </si>
  <si>
    <t>362424199107282034</t>
  </si>
  <si>
    <t>黄曼丽</t>
  </si>
  <si>
    <t>362424199611115921</t>
  </si>
  <si>
    <t>徐程颖</t>
  </si>
  <si>
    <t>360403199612160325</t>
  </si>
  <si>
    <t>121.5</t>
  </si>
  <si>
    <t>吴俊洋</t>
  </si>
  <si>
    <t>362424199405140018</t>
  </si>
  <si>
    <t>张穗平</t>
  </si>
  <si>
    <t>362424199406181129</t>
  </si>
  <si>
    <t>祝旋</t>
  </si>
  <si>
    <t>362424199606122940</t>
  </si>
  <si>
    <t>聂昕临</t>
  </si>
  <si>
    <t>362424199908280020</t>
  </si>
  <si>
    <t>姚玉林</t>
  </si>
  <si>
    <t>362424199805093417</t>
  </si>
  <si>
    <t>张伟军</t>
  </si>
  <si>
    <t>362427199301192816</t>
  </si>
  <si>
    <t>钱瑾</t>
  </si>
  <si>
    <t>421127199709060429</t>
  </si>
  <si>
    <t>151.5</t>
  </si>
  <si>
    <t>龚丽荣</t>
  </si>
  <si>
    <t>360502198910276830</t>
  </si>
  <si>
    <t>128.5</t>
  </si>
  <si>
    <t>新干县2020年全省统一招聘农村初中英语岗位考生最后成绩及入闱体检对象公示</t>
  </si>
  <si>
    <t>报考学科：省招农村初中英语</t>
  </si>
  <si>
    <t>面试人数：15人</t>
  </si>
  <si>
    <t>第十组</t>
  </si>
  <si>
    <t>邹丽娜</t>
  </si>
  <si>
    <t>362425199709161228</t>
  </si>
  <si>
    <t>刘毅帆</t>
  </si>
  <si>
    <t>362424199605270626</t>
  </si>
  <si>
    <t>皮寒琪</t>
  </si>
  <si>
    <t>362424199504030025</t>
  </si>
  <si>
    <t>邓紫荆</t>
  </si>
  <si>
    <t>362424199703032023</t>
  </si>
  <si>
    <t>阮倩倩</t>
  </si>
  <si>
    <t>360502199501035627</t>
  </si>
  <si>
    <t>曾静</t>
  </si>
  <si>
    <t>362424199711200023</t>
  </si>
  <si>
    <t>龚腾超</t>
  </si>
  <si>
    <t>362424199506116420</t>
  </si>
  <si>
    <t>曾佩</t>
  </si>
  <si>
    <t>362423199605066020</t>
  </si>
  <si>
    <t>黄玲</t>
  </si>
  <si>
    <t>362424199504065949</t>
  </si>
  <si>
    <t>张清</t>
  </si>
  <si>
    <t>362424199704046427</t>
  </si>
  <si>
    <t>温翾</t>
  </si>
  <si>
    <t>362424199608315420</t>
  </si>
  <si>
    <t>兰文香</t>
  </si>
  <si>
    <t>362425199108115621</t>
  </si>
  <si>
    <t>张樱</t>
  </si>
  <si>
    <t>362424199405060624</t>
  </si>
  <si>
    <t>何岱麒</t>
  </si>
  <si>
    <t>362424199605083927</t>
  </si>
  <si>
    <t>弃考</t>
  </si>
  <si>
    <t>黄梦瑶</t>
  </si>
  <si>
    <t>362203199512228223</t>
  </si>
  <si>
    <t>新干县2020年全省统一招聘农村初中历史岗位考生最后成绩及入闱体检对象公示</t>
  </si>
  <si>
    <t>报考学科：省招农村初中历史</t>
  </si>
  <si>
    <t>面试人数：2人</t>
  </si>
  <si>
    <t>刘舒洁</t>
  </si>
  <si>
    <t>362424199612200626</t>
  </si>
  <si>
    <t>张志伟</t>
  </si>
  <si>
    <t>36242419980808441X</t>
  </si>
  <si>
    <t>新干县2020年全省统一招聘农村初中地理岗位考生最后成绩及入闱体检对象公示</t>
  </si>
  <si>
    <t>报考学科：省招农村初中地理</t>
  </si>
  <si>
    <t>廖娟</t>
  </si>
  <si>
    <t>362422199108265428</t>
  </si>
  <si>
    <t>陈佳文</t>
  </si>
  <si>
    <t>36242419910911291X</t>
  </si>
  <si>
    <t>新干县2020年全省统一招聘农村初中物理岗位考生最后成绩及入闱体检对象公示</t>
  </si>
  <si>
    <t>报考学科：省招农村初中物理</t>
  </si>
  <si>
    <t>傅恬俊</t>
  </si>
  <si>
    <t>362424199211255917</t>
  </si>
  <si>
    <t>刘弦</t>
  </si>
  <si>
    <t>362424199401316418</t>
  </si>
  <si>
    <t>新干县2020年全省统一招聘农村初中化学考生最后成绩及入闱体检对象公示</t>
  </si>
  <si>
    <t>报考学科：省招农村初中化学</t>
  </si>
  <si>
    <t>面试人数：1人</t>
  </si>
  <si>
    <t>曾波</t>
  </si>
  <si>
    <t>362424198906210016</t>
  </si>
  <si>
    <t>新干县2020年全省统一招聘农村初中生物岗位考生最后成绩及入闱体检对象公示</t>
  </si>
  <si>
    <t>报考学科：省招农村初中生物</t>
  </si>
  <si>
    <t>面试人数：4人</t>
  </si>
  <si>
    <t>晏梦玲</t>
  </si>
  <si>
    <t>362423199409234023</t>
  </si>
  <si>
    <t>邓晶晶</t>
  </si>
  <si>
    <t>362424199803292025</t>
  </si>
  <si>
    <t>王丽杨</t>
  </si>
  <si>
    <t>130582198911241225</t>
  </si>
  <si>
    <t>熊苗</t>
  </si>
  <si>
    <t>362203199303212620</t>
  </si>
  <si>
    <t>报考学科：省招农村初中音乐</t>
  </si>
  <si>
    <t>钟璇</t>
  </si>
  <si>
    <t>36078119970802004X</t>
  </si>
  <si>
    <t>新干县2020年全省统一招聘农村初中美术岗位考生最后成绩及入闱体检对象公示</t>
  </si>
  <si>
    <t>报考学科：省招农村初中美术</t>
  </si>
  <si>
    <t>十一组</t>
  </si>
  <si>
    <t>龚宇</t>
  </si>
  <si>
    <t>360502199505247117</t>
  </si>
  <si>
    <t>陈庆</t>
  </si>
  <si>
    <t>362424199707030025</t>
  </si>
  <si>
    <t>聂子宸</t>
  </si>
  <si>
    <t>362424199605300020</t>
  </si>
  <si>
    <t>李苏瑶</t>
  </si>
  <si>
    <t>362424199812024428</t>
  </si>
  <si>
    <t>胡钦浩</t>
  </si>
  <si>
    <t>362401199705241510</t>
  </si>
  <si>
    <t>刘莉华</t>
  </si>
  <si>
    <t>36242419980306492X</t>
  </si>
  <si>
    <t>新干县2020年全省统一招聘农村初中体育岗位考生最后成绩及入闱体检对象公示</t>
  </si>
  <si>
    <t>报考学科：省招农村初中体育</t>
  </si>
  <si>
    <t>十二组</t>
  </si>
  <si>
    <t>廖素清</t>
  </si>
  <si>
    <t>362424199506225424</t>
  </si>
  <si>
    <t>刘智超</t>
  </si>
  <si>
    <t>362424199505265416</t>
  </si>
  <si>
    <t>徐思佳</t>
  </si>
  <si>
    <t>362424199811035424</t>
  </si>
  <si>
    <t>杨伟鹏</t>
  </si>
  <si>
    <t>362424199611184417</t>
  </si>
  <si>
    <t>杨艳红</t>
  </si>
  <si>
    <t>362424199803062027</t>
  </si>
  <si>
    <t>李瑶</t>
  </si>
  <si>
    <t>36242419950414441X</t>
  </si>
  <si>
    <t>新干县2020年全省统一招聘农村初中政治岗位考生最后成绩及入闱体检对象公示</t>
  </si>
  <si>
    <t>报考学科：省招农村初中政治</t>
  </si>
  <si>
    <t>罗桂梅</t>
  </si>
  <si>
    <t>362423199508183022</t>
  </si>
  <si>
    <t>陈萍</t>
  </si>
  <si>
    <t>362424199403310028</t>
  </si>
  <si>
    <t>新干县2020年全省统一招聘农村初中信息岗位考生最后成绩及入闱体检对象公示</t>
  </si>
  <si>
    <t>报考学科：省招农村初中信息</t>
  </si>
  <si>
    <t>曾湾</t>
  </si>
  <si>
    <t>360502199510255023</t>
  </si>
  <si>
    <t>张慧鑫</t>
  </si>
  <si>
    <t>360428199604251822</t>
  </si>
  <si>
    <t>125.5</t>
  </si>
  <si>
    <t>曾金燕</t>
  </si>
  <si>
    <t>362423199602271029</t>
  </si>
  <si>
    <t>熊红燕</t>
  </si>
  <si>
    <t>362204199401307822</t>
  </si>
  <si>
    <t>新干县2020年全省统一招聘新干二中高中语文岗位考生最后成绩及入闱体检对象公示</t>
  </si>
  <si>
    <t>报考学科：省招新干二中高中语文</t>
  </si>
  <si>
    <t>面试人数：7人</t>
  </si>
  <si>
    <t>吴梦月</t>
  </si>
  <si>
    <t>360427199711101022</t>
  </si>
  <si>
    <t>皮江洲</t>
  </si>
  <si>
    <t>362424199408301120</t>
  </si>
  <si>
    <t>张菊平</t>
  </si>
  <si>
    <t>362424199611021159</t>
  </si>
  <si>
    <t>陈菁菁</t>
  </si>
  <si>
    <t>362424199904050025</t>
  </si>
  <si>
    <t>朱玉萍</t>
  </si>
  <si>
    <t>362424199901256423</t>
  </si>
  <si>
    <t>邹婷</t>
  </si>
  <si>
    <t>362424199706190027</t>
  </si>
  <si>
    <t>宋丽婷</t>
  </si>
  <si>
    <t>362424199612023447</t>
  </si>
  <si>
    <t>新干县2020年全省统一招聘新干中专高中语文岗位考生最后成绩及入闱体检对象公示</t>
  </si>
  <si>
    <t>报考学科：省招新干中专高中语文</t>
  </si>
  <si>
    <t>招聘人数：4人</t>
  </si>
  <si>
    <t>贾洋洋</t>
  </si>
  <si>
    <t>211224199103167122</t>
  </si>
  <si>
    <t>谢超凡</t>
  </si>
  <si>
    <t>362424199308191155</t>
  </si>
  <si>
    <t>熊音化</t>
  </si>
  <si>
    <t>362424199804045421</t>
  </si>
  <si>
    <t>李小霞</t>
  </si>
  <si>
    <t>362329199009173041</t>
  </si>
  <si>
    <t>周敏超</t>
  </si>
  <si>
    <t>362424199202065943</t>
  </si>
  <si>
    <t>曾雯雯</t>
  </si>
  <si>
    <t>362424199711042520</t>
  </si>
  <si>
    <t>新干县2020年全省统一招聘新干中学高中数学岗位考生最后成绩及入闱体检对象公示</t>
  </si>
  <si>
    <t>报考学科：省招新干中学高中数学</t>
  </si>
  <si>
    <t>曾玉寒</t>
  </si>
  <si>
    <t>362424199604120060</t>
  </si>
  <si>
    <t>傅根华</t>
  </si>
  <si>
    <t>362424199008275912</t>
  </si>
  <si>
    <t>陈盼</t>
  </si>
  <si>
    <t>362424199007234422</t>
  </si>
  <si>
    <t>廖雪萍</t>
  </si>
  <si>
    <t>362424199205276420</t>
  </si>
  <si>
    <t>邹慧敏</t>
  </si>
  <si>
    <t>362424199609022929</t>
  </si>
  <si>
    <t>新干县2020年全省统一招聘新干二中高中数学岗位考生最后成绩及入闱体检对象公示</t>
  </si>
  <si>
    <t>报考学科：省招新干二中高中数学</t>
  </si>
  <si>
    <t>石卫东</t>
  </si>
  <si>
    <t>360281199803030011</t>
  </si>
  <si>
    <t>111</t>
  </si>
  <si>
    <t>新干县2020年全省统一招聘新干中专高中数学岗位考生最后成绩及入闱体检对象公示</t>
  </si>
  <si>
    <t>报考学科：省招新干中专高中数学</t>
  </si>
  <si>
    <t>唐慧怡</t>
  </si>
  <si>
    <t>362424199805034425</t>
  </si>
  <si>
    <t>黄绍超</t>
  </si>
  <si>
    <t>362326199010172717</t>
  </si>
  <si>
    <t>111.5</t>
  </si>
  <si>
    <t>新干县2020年全省统一招聘新干二中高中英语岗位考生最后成绩及入闱体检对象公示</t>
  </si>
  <si>
    <t>报考学科：省招新干二中高中英语</t>
  </si>
  <si>
    <t>黄佳丽</t>
  </si>
  <si>
    <t>362424199411216429</t>
  </si>
  <si>
    <t>杨美云</t>
  </si>
  <si>
    <t>362424199410222026</t>
  </si>
  <si>
    <t>周凯燕</t>
  </si>
  <si>
    <t>362424199410215424</t>
  </si>
  <si>
    <t>新干县2020年全省统一招聘新干中专高中英语岗位考生最后成绩及入闱体检对象公示</t>
  </si>
  <si>
    <t>报考学科：省招新干中专高中英语</t>
  </si>
  <si>
    <t>邓露</t>
  </si>
  <si>
    <t>362424199611034427</t>
  </si>
  <si>
    <t>曾安琪</t>
  </si>
  <si>
    <t>36242419931224642X</t>
  </si>
  <si>
    <t>141</t>
  </si>
  <si>
    <t>肖春兰</t>
  </si>
  <si>
    <t>362401199701254023</t>
  </si>
  <si>
    <t>136.5</t>
  </si>
  <si>
    <t>王俐</t>
  </si>
  <si>
    <t>362426199712111025</t>
  </si>
  <si>
    <t>138.5</t>
  </si>
  <si>
    <t>郑龙慧</t>
  </si>
  <si>
    <t>362422199510140041</t>
  </si>
  <si>
    <t>周旺</t>
  </si>
  <si>
    <t>360311199609243546</t>
  </si>
  <si>
    <t>133.5</t>
  </si>
  <si>
    <t>邱芳</t>
  </si>
  <si>
    <t>362424199407181622</t>
  </si>
  <si>
    <t>陈冬梅</t>
  </si>
  <si>
    <t>450921199708124021</t>
  </si>
  <si>
    <t>113</t>
  </si>
  <si>
    <t>新干县2020年全省统一招聘新干中学高中历史岗位考生最后成绩及入闱体检对象公示</t>
  </si>
  <si>
    <t>报考学科：省招新干中学高中历史</t>
  </si>
  <si>
    <t>习晶凤</t>
  </si>
  <si>
    <t>362423199405251029</t>
  </si>
  <si>
    <t>洪媛媛</t>
  </si>
  <si>
    <t>362424199802192022</t>
  </si>
  <si>
    <t>新干县2020年全省统一招聘新干中专高中历史岗位考生最后成绩及入闱体检对象公示</t>
  </si>
  <si>
    <t>报考学科：省招新干中专高中历史</t>
  </si>
  <si>
    <t>付吟凤</t>
  </si>
  <si>
    <t>362424199808250027</t>
  </si>
  <si>
    <t>李志伟</t>
  </si>
  <si>
    <t>362424198912030011</t>
  </si>
  <si>
    <t>曾文瑞</t>
  </si>
  <si>
    <t>362203199412033015</t>
  </si>
  <si>
    <t>杨平</t>
  </si>
  <si>
    <t>360732199604234126</t>
  </si>
  <si>
    <t>新干县2020年全省统一招聘新干中学高中地理岗位考生最后成绩及入闱体检对象公示</t>
  </si>
  <si>
    <t>报考学科：省招新干中学高中地理</t>
  </si>
  <si>
    <t>吴艳</t>
  </si>
  <si>
    <t>360521199106160021</t>
  </si>
  <si>
    <t>陈丽萍</t>
  </si>
  <si>
    <t>362425198910093621</t>
  </si>
  <si>
    <t>新干县2020年全省统一招聘新干二中高中地理岗位考生最后成绩及入闱体检对象公示</t>
  </si>
  <si>
    <t>报考学科：省招新干二中高中地理</t>
  </si>
  <si>
    <t>廖浩聿</t>
  </si>
  <si>
    <t>360782199710303854</t>
  </si>
  <si>
    <t>94.5</t>
  </si>
  <si>
    <t>新干县2020年全省统一招聘新干中专高中地理岗位考生最后成绩及入闱体检对象公示</t>
  </si>
  <si>
    <t>报考学科：省招新干中专高中地理</t>
  </si>
  <si>
    <t>陈文娟</t>
  </si>
  <si>
    <t>362424199605103924</t>
  </si>
  <si>
    <t>张志雅</t>
  </si>
  <si>
    <t>362424199004081619</t>
  </si>
  <si>
    <t>新干县2020年全省统一招聘新干中学高中物理岗位考生最后成绩及入闱体检对象公示</t>
  </si>
  <si>
    <t>报考学科：省招新干中学高中物理</t>
  </si>
  <si>
    <t>谢文涛</t>
  </si>
  <si>
    <t>36242419980809591X</t>
  </si>
  <si>
    <t>陈子娟</t>
  </si>
  <si>
    <t>362203199408117320</t>
  </si>
  <si>
    <t>周易</t>
  </si>
  <si>
    <t>362424199308040031</t>
  </si>
  <si>
    <t>新干县2020年全省统一招聘新干中学高中生物岗位考生最后成绩及入闱体检对象公示</t>
  </si>
  <si>
    <t>报考学科：省招新干中学高中生物</t>
  </si>
  <si>
    <t>谢丹萍</t>
  </si>
  <si>
    <t>362424199204124425</t>
  </si>
  <si>
    <t>张婕</t>
  </si>
  <si>
    <t>362424199806290623</t>
  </si>
  <si>
    <t>聂丽捷</t>
  </si>
  <si>
    <t>362429199802011924</t>
  </si>
  <si>
    <t>新干县2020年全省统一招聘新干二中高中生物岗位考生最后成绩及入闱体检对象公示</t>
  </si>
  <si>
    <t>报考学科：省招新干二中高中生物</t>
  </si>
  <si>
    <t>何媛</t>
  </si>
  <si>
    <t>362424199209231123</t>
  </si>
  <si>
    <t>邹金雅</t>
  </si>
  <si>
    <t>362424199301032522</t>
  </si>
  <si>
    <t>孙璇</t>
  </si>
  <si>
    <t>362424199810200045</t>
  </si>
  <si>
    <t>新干县2020年全省统一招聘新干中专高中音乐岗位考生最后成绩及入闱体检对象公示</t>
  </si>
  <si>
    <t>报考学科：省招新干中专高中音乐</t>
  </si>
  <si>
    <t>杜勇浩</t>
  </si>
  <si>
    <t>362424199408200012</t>
  </si>
  <si>
    <t>362422199008070842</t>
  </si>
  <si>
    <t>杨思敏</t>
  </si>
  <si>
    <t>622624199712050682</t>
  </si>
  <si>
    <t>聂芳雪</t>
  </si>
  <si>
    <t>362424199612144425</t>
  </si>
  <si>
    <t>新干县2020年全省统一招聘新干中专高中美术岗位考生最后成绩及入闱体检对象公示</t>
  </si>
  <si>
    <t>报考学科：省招新干中专高中美术</t>
  </si>
  <si>
    <t>邓颖娜</t>
  </si>
  <si>
    <t>362424199508232943</t>
  </si>
  <si>
    <t>黄坤莹</t>
  </si>
  <si>
    <t>362424199611300043</t>
  </si>
  <si>
    <t>谢鑫</t>
  </si>
  <si>
    <t>362422199708280031</t>
  </si>
  <si>
    <t>新干县2020年全省统一招聘新干中专高中体育岗位考生最后成绩及入闱体检对象公示</t>
  </si>
  <si>
    <t>报考学科：省招新干中专高中体育</t>
  </si>
  <si>
    <t>刘俊</t>
  </si>
  <si>
    <t>362423199607066016</t>
  </si>
  <si>
    <t>彭启文</t>
  </si>
  <si>
    <t>362423199603051036</t>
  </si>
  <si>
    <t>谢洁琼</t>
  </si>
  <si>
    <t>362423199602171028</t>
  </si>
  <si>
    <t>新干县2020年全省统一招聘新干中学高中政治岗位考生最后成绩及入闱体检对象公示</t>
  </si>
  <si>
    <t>报考学科：省招新干中学高中政治</t>
  </si>
  <si>
    <t>吴鹏宇</t>
  </si>
  <si>
    <t>362424199708170011</t>
  </si>
  <si>
    <t>张素珍</t>
  </si>
  <si>
    <t>362424199812292027</t>
  </si>
  <si>
    <t>李梦瑶</t>
  </si>
  <si>
    <t>362424199503215423</t>
  </si>
  <si>
    <t>胡玲</t>
  </si>
  <si>
    <t>362423199702043023</t>
  </si>
  <si>
    <t>新干县2020年全省统一招聘新干二中高中政治岗位考生最后成绩及入闱体检对象公示</t>
  </si>
  <si>
    <t>报考学科：省招新干二中高中政治</t>
  </si>
  <si>
    <t>雷冰瑶</t>
  </si>
  <si>
    <t>362202199302150046</t>
  </si>
  <si>
    <t>109</t>
  </si>
  <si>
    <t>新干县2020年全省统一招聘新干中专高中政治岗位考生最后成绩及入闱体检对象公示</t>
  </si>
  <si>
    <t>报考学科：省招新干中专高中政治</t>
  </si>
  <si>
    <t>杜永强</t>
  </si>
  <si>
    <t>362424199301013436</t>
  </si>
  <si>
    <t>新干县2020年全省统一招聘新干中专高中信息岗位考生最后成绩及入闱体检对象公示</t>
  </si>
  <si>
    <t>报考学科：省招新干中专高中信息</t>
  </si>
  <si>
    <t>梁倩</t>
  </si>
  <si>
    <t>36242219980529008X</t>
  </si>
  <si>
    <t>刘鹏</t>
  </si>
  <si>
    <t>362424199102286415</t>
  </si>
  <si>
    <t>周璐瑶</t>
  </si>
  <si>
    <t>362424199711025966</t>
  </si>
  <si>
    <t>邓启唯</t>
  </si>
  <si>
    <t>362424199509042017</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</si>
</sst>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Red]\(0.000\)"/>
    <numFmt numFmtId="178" formatCode="0.00_);[Red]\(0.00\)"/>
    <numFmt numFmtId="179" formatCode="0_ "/>
    <numFmt numFmtId="180" formatCode="0.000_ "/>
    <numFmt numFmtId="181" formatCode="0.0000_);[Red]\(0.0000\)"/>
    <numFmt numFmtId="182" formatCode="0_);[Red]\(0\)"/>
  </numFmts>
  <fonts count="75">
    <font>
      <sz val="11"/>
      <color theme="1"/>
      <name val="宋体"/>
      <charset val="134"/>
      <scheme val="minor"/>
    </font>
    <font>
      <b/>
      <sz val="12"/>
      <color indexed="8"/>
      <name val="Calibri"/>
      <charset val="134"/>
    </font>
    <font>
      <b/>
      <sz val="12"/>
      <name val="宋体"/>
      <charset val="134"/>
    </font>
    <font>
      <b/>
      <sz val="12"/>
      <color indexed="8"/>
      <name val="宋体"/>
      <charset val="134"/>
    </font>
    <font>
      <sz val="14"/>
      <color indexed="8"/>
      <name val="宋体"/>
      <charset val="134"/>
    </font>
    <font>
      <b/>
      <sz val="16"/>
      <name val="宋体"/>
      <charset val="134"/>
    </font>
    <font>
      <b/>
      <sz val="12"/>
      <name val="Arial"/>
      <charset val="134"/>
    </font>
    <font>
      <b/>
      <sz val="12"/>
      <color theme="1"/>
      <name val="宋体"/>
      <charset val="134"/>
      <scheme val="minor"/>
    </font>
    <font>
      <sz val="14"/>
      <color theme="1"/>
      <name val="宋体"/>
      <charset val="134"/>
      <scheme val="minor"/>
    </font>
    <font>
      <b/>
      <sz val="11"/>
      <color theme="1"/>
      <name val="宋体"/>
      <charset val="134"/>
      <scheme val="minor"/>
    </font>
    <font>
      <b/>
      <sz val="12"/>
      <name val="宋体"/>
      <charset val="134"/>
      <scheme val="minor"/>
    </font>
    <font>
      <b/>
      <sz val="12"/>
      <color indexed="8"/>
      <name val="Arial"/>
      <charset val="134"/>
    </font>
    <font>
      <sz val="12"/>
      <color indexed="8"/>
      <name val="宋体"/>
      <charset val="134"/>
    </font>
    <font>
      <sz val="12"/>
      <name val="Arial"/>
      <charset val="134"/>
    </font>
    <font>
      <sz val="10"/>
      <name val="Arial"/>
      <charset val="134"/>
    </font>
    <font>
      <sz val="12"/>
      <color theme="1"/>
      <name val="宋体"/>
      <charset val="134"/>
      <scheme val="minor"/>
    </font>
    <font>
      <b/>
      <sz val="11"/>
      <name val="Arial"/>
      <charset val="134"/>
    </font>
    <font>
      <b/>
      <sz val="14"/>
      <color theme="1"/>
      <name val="宋体"/>
      <charset val="134"/>
      <scheme val="minor"/>
    </font>
    <font>
      <sz val="11"/>
      <name val="宋体"/>
      <charset val="134"/>
      <scheme val="minor"/>
    </font>
    <font>
      <b/>
      <sz val="11"/>
      <name val="宋体"/>
      <charset val="134"/>
    </font>
    <font>
      <b/>
      <sz val="11"/>
      <name val="宋体"/>
      <charset val="134"/>
      <scheme val="minor"/>
    </font>
    <font>
      <sz val="12"/>
      <name val="宋体"/>
      <charset val="134"/>
    </font>
    <font>
      <sz val="11"/>
      <color indexed="8"/>
      <name val="宋体"/>
      <charset val="134"/>
    </font>
    <font>
      <sz val="11"/>
      <color indexed="8"/>
      <name val="Calibri"/>
      <charset val="134"/>
    </font>
    <font>
      <sz val="11"/>
      <color theme="0"/>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0"/>
      <scheme val="minor"/>
    </font>
    <font>
      <b/>
      <sz val="11"/>
      <color rgb="FFFA7D00"/>
      <name val="宋体"/>
      <charset val="0"/>
      <scheme val="minor"/>
    </font>
    <font>
      <sz val="11"/>
      <color rgb="FF006100"/>
      <name val="宋体"/>
      <charset val="0"/>
      <scheme val="minor"/>
    </font>
    <font>
      <sz val="11"/>
      <color indexed="9"/>
      <name val="宋体"/>
      <charset val="134"/>
    </font>
    <font>
      <b/>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i/>
      <sz val="11"/>
      <color rgb="FF7F7F7F"/>
      <name val="宋体"/>
      <charset val="0"/>
      <scheme val="minor"/>
    </font>
    <font>
      <sz val="11"/>
      <color rgb="FF006100"/>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i/>
      <sz val="11"/>
      <color indexed="23"/>
      <name val="宋体"/>
      <charset val="134"/>
    </font>
    <font>
      <sz val="11"/>
      <color rgb="FFFA7D00"/>
      <name val="宋体"/>
      <charset val="0"/>
      <scheme val="minor"/>
    </font>
    <font>
      <sz val="11"/>
      <color theme="1"/>
      <name val="Tahoma"/>
      <charset val="134"/>
    </font>
    <font>
      <sz val="11"/>
      <color indexed="17"/>
      <name val="宋体"/>
      <charset val="134"/>
    </font>
    <font>
      <sz val="11"/>
      <color indexed="20"/>
      <name val="宋体"/>
      <charset val="134"/>
    </font>
    <font>
      <b/>
      <sz val="11"/>
      <color indexed="54"/>
      <name val="宋体"/>
      <charset val="134"/>
    </font>
    <font>
      <sz val="11"/>
      <color rgb="FF9C0006"/>
      <name val="宋体"/>
      <charset val="134"/>
      <scheme val="minor"/>
    </font>
    <font>
      <sz val="11"/>
      <color indexed="60"/>
      <name val="宋体"/>
      <charset val="134"/>
    </font>
    <font>
      <b/>
      <sz val="11"/>
      <color indexed="9"/>
      <name val="宋体"/>
      <charset val="134"/>
    </font>
    <font>
      <sz val="12"/>
      <name val="宋体"/>
      <charset val="134"/>
      <scheme val="minor"/>
    </font>
    <font>
      <b/>
      <sz val="11"/>
      <color indexed="8"/>
      <name val="宋体"/>
      <charset val="134"/>
    </font>
    <font>
      <sz val="11"/>
      <color rgb="FF3F3F76"/>
      <name val="宋体"/>
      <charset val="134"/>
      <scheme val="minor"/>
    </font>
    <font>
      <sz val="11"/>
      <color indexed="62"/>
      <name val="宋体"/>
      <charset val="134"/>
    </font>
    <font>
      <b/>
      <sz val="11"/>
      <color indexed="63"/>
      <name val="宋体"/>
      <charset val="134"/>
    </font>
    <font>
      <b/>
      <sz val="15"/>
      <color indexed="54"/>
      <name val="宋体"/>
      <charset val="134"/>
    </font>
    <font>
      <b/>
      <sz val="13"/>
      <color indexed="54"/>
      <name val="宋体"/>
      <charset val="134"/>
    </font>
    <font>
      <b/>
      <sz val="11"/>
      <color indexed="52"/>
      <name val="宋体"/>
      <charset val="134"/>
    </font>
    <font>
      <b/>
      <sz val="18"/>
      <color theme="3"/>
      <name val="宋体"/>
      <charset val="134"/>
      <scheme val="major"/>
    </font>
    <font>
      <b/>
      <sz val="11"/>
      <color rgb="FF3F3F3F"/>
      <name val="宋体"/>
      <charset val="134"/>
      <scheme val="minor"/>
    </font>
    <font>
      <b/>
      <sz val="18"/>
      <color indexed="54"/>
      <name val="宋体"/>
      <charset val="134"/>
    </font>
    <font>
      <b/>
      <sz val="11"/>
      <color theme="0"/>
      <name val="宋体"/>
      <charset val="134"/>
      <scheme val="minor"/>
    </font>
    <font>
      <sz val="11"/>
      <color rgb="FF9C6500"/>
      <name val="宋体"/>
      <charset val="134"/>
      <scheme val="minor"/>
    </font>
    <font>
      <sz val="11"/>
      <color rgb="FFFA7D00"/>
      <name val="宋体"/>
      <charset val="134"/>
      <scheme val="minor"/>
    </font>
    <font>
      <i/>
      <sz val="11"/>
      <color rgb="FF7F7F7F"/>
      <name val="宋体"/>
      <charset val="134"/>
      <scheme val="minor"/>
    </font>
    <font>
      <sz val="11"/>
      <color rgb="FFFF0000"/>
      <name val="宋体"/>
      <charset val="134"/>
      <scheme val="minor"/>
    </font>
    <font>
      <sz val="11"/>
      <color indexed="10"/>
      <name val="宋体"/>
      <charset val="134"/>
    </font>
    <font>
      <b/>
      <sz val="11"/>
      <color rgb="FFFA7D00"/>
      <name val="宋体"/>
      <charset val="134"/>
      <scheme val="minor"/>
    </font>
    <font>
      <sz val="11"/>
      <color indexed="52"/>
      <name val="宋体"/>
      <charset val="134"/>
    </font>
    <font>
      <sz val="9"/>
      <name val="Tahoma"/>
      <charset val="134"/>
    </font>
    <font>
      <b/>
      <sz val="9"/>
      <name val="Tahoma"/>
      <charset val="134"/>
    </font>
  </fonts>
  <fills count="61">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6" tint="0.399914548173467"/>
        <bgColor indexed="64"/>
      </patternFill>
    </fill>
    <fill>
      <patternFill patternType="solid">
        <fgColor indexed="42"/>
        <bgColor indexed="64"/>
      </patternFill>
    </fill>
    <fill>
      <patternFill patternType="solid">
        <fgColor theme="4"/>
        <bgColor indexed="64"/>
      </patternFill>
    </fill>
    <fill>
      <patternFill patternType="solid">
        <fgColor theme="8"/>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53"/>
        <bgColor indexed="64"/>
      </patternFill>
    </fill>
    <fill>
      <patternFill patternType="solid">
        <fgColor theme="7" tint="0.799920651875362"/>
        <bgColor indexed="64"/>
      </patternFill>
    </fill>
    <fill>
      <patternFill patternType="solid">
        <fgColor theme="8" tint="0.799920651875362"/>
        <bgColor indexed="64"/>
      </patternFill>
    </fill>
    <fill>
      <patternFill patternType="solid">
        <fgColor theme="7" tint="0.799981688894314"/>
        <bgColor indexed="64"/>
      </patternFill>
    </fill>
    <fill>
      <patternFill patternType="solid">
        <fgColor indexed="43"/>
        <bgColor indexed="64"/>
      </patternFill>
    </fill>
    <fill>
      <patternFill patternType="solid">
        <fgColor theme="5" tint="0.799981688894314"/>
        <bgColor indexed="64"/>
      </patternFill>
    </fill>
    <fill>
      <patternFill patternType="solid">
        <fgColor indexed="27"/>
        <bgColor indexed="64"/>
      </patternFill>
    </fill>
    <fill>
      <patternFill patternType="solid">
        <fgColor indexed="57"/>
        <bgColor indexed="64"/>
      </patternFill>
    </fill>
    <fill>
      <patternFill patternType="solid">
        <fgColor theme="5" tint="0.399914548173467"/>
        <bgColor indexed="64"/>
      </patternFill>
    </fill>
    <fill>
      <patternFill patternType="solid">
        <fgColor indexed="31"/>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indexed="2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20651875362"/>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799920651875362"/>
        <bgColor indexed="64"/>
      </patternFill>
    </fill>
    <fill>
      <patternFill patternType="solid">
        <fgColor theme="5" tint="0.399975585192419"/>
        <bgColor indexed="64"/>
      </patternFill>
    </fill>
    <fill>
      <patternFill patternType="solid">
        <fgColor theme="6" tint="0.79992065187536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indexed="55"/>
        <bgColor indexed="64"/>
      </patternFill>
    </fill>
    <fill>
      <patternFill patternType="solid">
        <fgColor theme="4" tint="0.599993896298105"/>
        <bgColor indexed="64"/>
      </patternFill>
    </fill>
    <fill>
      <patternFill patternType="solid">
        <fgColor theme="9" tint="0.799920651875362"/>
        <bgColor indexed="64"/>
      </patternFill>
    </fill>
    <fill>
      <patternFill patternType="solid">
        <fgColor indexed="49"/>
        <bgColor indexed="64"/>
      </patternFill>
    </fill>
    <fill>
      <patternFill patternType="solid">
        <fgColor theme="4" tint="0.399914548173467"/>
        <bgColor indexed="64"/>
      </patternFill>
    </fill>
    <fill>
      <patternFill patternType="solid">
        <fgColor theme="7" tint="0.399914548173467"/>
        <bgColor indexed="64"/>
      </patternFill>
    </fill>
    <fill>
      <patternFill patternType="solid">
        <fgColor indexed="45"/>
        <bgColor indexed="64"/>
      </patternFill>
    </fill>
    <fill>
      <patternFill patternType="solid">
        <fgColor theme="9" tint="0.399914548173467"/>
        <bgColor indexed="64"/>
      </patternFill>
    </fill>
    <fill>
      <patternFill patternType="solid">
        <fgColor theme="8" tint="0.399914548173467"/>
        <bgColor indexed="64"/>
      </patternFill>
    </fill>
    <fill>
      <patternFill patternType="solid">
        <fgColor indexed="62"/>
        <bgColor indexed="64"/>
      </patternFill>
    </fill>
    <fill>
      <patternFill patternType="solid">
        <fgColor indexed="51"/>
        <bgColor indexed="64"/>
      </patternFill>
    </fill>
  </fills>
  <borders count="4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theme="4"/>
      </bottom>
      <diagonal/>
    </border>
    <border>
      <left/>
      <right/>
      <top/>
      <bottom style="thick">
        <color theme="4" tint="0.499984740745262"/>
      </bottom>
      <diagonal/>
    </border>
    <border>
      <left/>
      <right/>
      <top/>
      <bottom style="thick">
        <color indexed="44"/>
      </bottom>
      <diagonal/>
    </border>
    <border>
      <left/>
      <right/>
      <top/>
      <bottom style="medium">
        <color theme="4" tint="0.399914548173467"/>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856">
    <xf numFmtId="0" fontId="0" fillId="0" borderId="0">
      <alignment vertical="center"/>
    </xf>
    <xf numFmtId="42" fontId="0" fillId="0" borderId="0" applyFont="0" applyFill="0" applyBorder="0" applyAlignment="0" applyProtection="0">
      <alignment vertical="center"/>
    </xf>
    <xf numFmtId="0" fontId="0" fillId="39" borderId="0" applyNumberFormat="0" applyBorder="0" applyAlignment="0" applyProtection="0">
      <alignment vertical="center"/>
    </xf>
    <xf numFmtId="0" fontId="41" fillId="37" borderId="27" applyNumberFormat="0" applyAlignment="0" applyProtection="0">
      <alignment vertical="center"/>
    </xf>
    <xf numFmtId="0" fontId="0" fillId="0" borderId="0">
      <alignment vertical="center"/>
    </xf>
    <xf numFmtId="44" fontId="0" fillId="0" borderId="0" applyFont="0" applyFill="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41" fontId="0" fillId="0" borderId="0" applyFont="0" applyFill="0" applyBorder="0" applyAlignment="0" applyProtection="0">
      <alignment vertical="center"/>
    </xf>
    <xf numFmtId="0" fontId="39" fillId="32" borderId="0" applyNumberFormat="0" applyBorder="0" applyAlignment="0" applyProtection="0">
      <alignment vertical="center"/>
    </xf>
    <xf numFmtId="0" fontId="21" fillId="0" borderId="0">
      <alignment vertical="center"/>
    </xf>
    <xf numFmtId="0" fontId="28" fillId="42"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lignment vertical="center"/>
    </xf>
    <xf numFmtId="0" fontId="45" fillId="0" borderId="0" applyNumberFormat="0" applyFill="0" applyBorder="0" applyAlignment="0" applyProtection="0">
      <alignment vertical="center"/>
    </xf>
    <xf numFmtId="0" fontId="21" fillId="0" borderId="0"/>
    <xf numFmtId="0" fontId="22" fillId="22" borderId="0" applyNumberFormat="0" applyBorder="0" applyAlignment="0" applyProtection="0">
      <alignment vertical="center"/>
    </xf>
    <xf numFmtId="0" fontId="25" fillId="4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2" borderId="0" applyNumberFormat="0" applyBorder="0" applyAlignment="0" applyProtection="0">
      <alignment vertical="center"/>
    </xf>
    <xf numFmtId="0" fontId="38"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 borderId="0" applyNumberFormat="0" applyBorder="0" applyAlignment="0" applyProtection="0">
      <alignment vertical="center"/>
    </xf>
    <xf numFmtId="0" fontId="0" fillId="9" borderId="26" applyNumberFormat="0" applyFont="0" applyAlignment="0" applyProtection="0">
      <alignment vertical="center"/>
    </xf>
    <xf numFmtId="0" fontId="22" fillId="29" borderId="0" applyNumberFormat="0" applyBorder="0" applyAlignment="0" applyProtection="0">
      <alignment vertical="center"/>
    </xf>
    <xf numFmtId="0" fontId="14" fillId="0" borderId="0"/>
    <xf numFmtId="0" fontId="42" fillId="0" borderId="0" applyNumberFormat="0" applyFill="0" applyBorder="0" applyAlignment="0" applyProtection="0">
      <alignment vertical="center"/>
    </xf>
    <xf numFmtId="0" fontId="25" fillId="40" borderId="0" applyNumberFormat="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2" borderId="0" applyNumberFormat="0" applyBorder="0" applyAlignment="0" applyProtection="0">
      <alignment vertical="center"/>
    </xf>
    <xf numFmtId="0" fontId="36" fillId="0" borderId="0" applyNumberFormat="0" applyFill="0" applyBorder="0" applyAlignment="0" applyProtection="0">
      <alignment vertical="center"/>
    </xf>
    <xf numFmtId="0" fontId="23" fillId="0" borderId="0" applyFill="0" applyProtection="0"/>
    <xf numFmtId="0" fontId="21" fillId="0" borderId="0"/>
    <xf numFmtId="0" fontId="27" fillId="0" borderId="25" applyNumberFormat="0" applyFill="0" applyAlignment="0" applyProtection="0">
      <alignment vertical="center"/>
    </xf>
    <xf numFmtId="0" fontId="31" fillId="2" borderId="0" applyNumberFormat="0" applyBorder="0" applyAlignment="0" applyProtection="0">
      <alignment vertical="center"/>
    </xf>
    <xf numFmtId="0" fontId="44" fillId="0" borderId="25" applyNumberFormat="0" applyFill="0" applyAlignment="0" applyProtection="0">
      <alignment vertical="center"/>
    </xf>
    <xf numFmtId="0" fontId="25" fillId="49" borderId="0" applyNumberFormat="0" applyBorder="0" applyAlignment="0" applyProtection="0">
      <alignment vertical="center"/>
    </xf>
    <xf numFmtId="0" fontId="34" fillId="0" borderId="29" applyNumberFormat="0" applyFill="0" applyAlignment="0" applyProtection="0">
      <alignment vertical="center"/>
    </xf>
    <xf numFmtId="0" fontId="25" fillId="38" borderId="0" applyNumberFormat="0" applyBorder="0" applyAlignment="0" applyProtection="0">
      <alignment vertical="center"/>
    </xf>
    <xf numFmtId="0" fontId="14" fillId="0" borderId="0"/>
    <xf numFmtId="0" fontId="26" fillId="8" borderId="24" applyNumberFormat="0" applyAlignment="0" applyProtection="0">
      <alignment vertical="center"/>
    </xf>
    <xf numFmtId="0" fontId="29" fillId="8" borderId="27" applyNumberFormat="0" applyAlignment="0" applyProtection="0">
      <alignment vertical="center"/>
    </xf>
    <xf numFmtId="0" fontId="0" fillId="30" borderId="0" applyNumberFormat="0" applyBorder="0" applyAlignment="0" applyProtection="0">
      <alignment vertical="center"/>
    </xf>
    <xf numFmtId="0" fontId="43" fillId="44" borderId="30" applyNumberFormat="0" applyAlignment="0" applyProtection="0">
      <alignment vertical="center"/>
    </xf>
    <xf numFmtId="0" fontId="21" fillId="0" borderId="0"/>
    <xf numFmtId="0" fontId="21" fillId="0" borderId="0"/>
    <xf numFmtId="0" fontId="28" fillId="14" borderId="0" applyNumberFormat="0" applyBorder="0" applyAlignment="0" applyProtection="0">
      <alignment vertical="center"/>
    </xf>
    <xf numFmtId="0" fontId="25" fillId="28" borderId="0" applyNumberFormat="0" applyBorder="0" applyAlignment="0" applyProtection="0">
      <alignment vertical="center"/>
    </xf>
    <xf numFmtId="0" fontId="14" fillId="0" borderId="0"/>
    <xf numFmtId="0" fontId="46" fillId="0" borderId="31" applyNumberFormat="0" applyFill="0" applyAlignment="0" applyProtection="0">
      <alignment vertical="center"/>
    </xf>
    <xf numFmtId="0" fontId="22" fillId="20" borderId="0" applyNumberFormat="0" applyBorder="0" applyAlignment="0" applyProtection="0">
      <alignment vertical="center"/>
    </xf>
    <xf numFmtId="0" fontId="31" fillId="20" borderId="0" applyNumberFormat="0" applyBorder="0" applyAlignment="0" applyProtection="0">
      <alignment vertical="center"/>
    </xf>
    <xf numFmtId="0" fontId="32" fillId="0" borderId="28" applyNumberFormat="0" applyFill="0" applyAlignment="0" applyProtection="0">
      <alignment vertical="center"/>
    </xf>
    <xf numFmtId="0" fontId="21" fillId="0" borderId="0">
      <alignment vertical="center"/>
    </xf>
    <xf numFmtId="0" fontId="21" fillId="0" borderId="0">
      <alignment vertical="center"/>
    </xf>
    <xf numFmtId="0" fontId="30" fillId="15" borderId="0" applyNumberFormat="0" applyBorder="0" applyAlignment="0" applyProtection="0">
      <alignment vertical="center"/>
    </xf>
    <xf numFmtId="0" fontId="22" fillId="3" borderId="0" applyNumberFormat="0" applyBorder="0" applyAlignment="0" applyProtection="0">
      <alignment vertical="center"/>
    </xf>
    <xf numFmtId="0" fontId="40" fillId="36" borderId="0" applyNumberFormat="0" applyBorder="0" applyAlignment="0" applyProtection="0">
      <alignment vertical="center"/>
    </xf>
    <xf numFmtId="0" fontId="28" fillId="12" borderId="0" applyNumberFormat="0" applyBorder="0" applyAlignment="0" applyProtection="0">
      <alignment vertical="center"/>
    </xf>
    <xf numFmtId="0" fontId="25" fillId="6" borderId="0" applyNumberFormat="0" applyBorder="0" applyAlignment="0" applyProtection="0">
      <alignment vertical="center"/>
    </xf>
    <xf numFmtId="0" fontId="14" fillId="0" borderId="0"/>
    <xf numFmtId="0" fontId="28" fillId="11" borderId="0" applyNumberFormat="0" applyBorder="0" applyAlignment="0" applyProtection="0">
      <alignment vertical="center"/>
    </xf>
    <xf numFmtId="0" fontId="0" fillId="0" borderId="0">
      <alignment vertical="center"/>
    </xf>
    <xf numFmtId="0" fontId="28" fillId="51" borderId="0" applyNumberFormat="0" applyBorder="0" applyAlignment="0" applyProtection="0">
      <alignment vertical="center"/>
    </xf>
    <xf numFmtId="0" fontId="28" fillId="21" borderId="0" applyNumberFormat="0" applyBorder="0" applyAlignment="0" applyProtection="0">
      <alignment vertical="center"/>
    </xf>
    <xf numFmtId="0" fontId="28" fillId="33" borderId="0" applyNumberFormat="0" applyBorder="0" applyAlignment="0" applyProtection="0">
      <alignment vertical="center"/>
    </xf>
    <xf numFmtId="0" fontId="25" fillId="10" borderId="0" applyNumberFormat="0" applyBorder="0" applyAlignment="0" applyProtection="0">
      <alignment vertical="center"/>
    </xf>
    <xf numFmtId="0" fontId="14" fillId="0" borderId="0"/>
    <xf numFmtId="0" fontId="25" fillId="26" borderId="0" applyNumberFormat="0" applyBorder="0" applyAlignment="0" applyProtection="0">
      <alignment vertical="center"/>
    </xf>
    <xf numFmtId="0" fontId="14" fillId="0" borderId="0"/>
    <xf numFmtId="0" fontId="0" fillId="0" borderId="0">
      <alignment vertical="center"/>
    </xf>
    <xf numFmtId="0" fontId="28" fillId="19" borderId="0" applyNumberFormat="0" applyBorder="0" applyAlignment="0" applyProtection="0">
      <alignment vertical="center"/>
    </xf>
    <xf numFmtId="0" fontId="28" fillId="30" borderId="0" applyNumberFormat="0" applyBorder="0" applyAlignment="0" applyProtection="0">
      <alignment vertical="center"/>
    </xf>
    <xf numFmtId="0" fontId="25" fillId="7" borderId="0" applyNumberFormat="0" applyBorder="0" applyAlignment="0" applyProtection="0">
      <alignment vertical="center"/>
    </xf>
    <xf numFmtId="0" fontId="21" fillId="0" borderId="0">
      <alignment vertical="center"/>
    </xf>
    <xf numFmtId="0" fontId="31" fillId="53" borderId="0" applyNumberFormat="0" applyBorder="0" applyAlignment="0" applyProtection="0">
      <alignment vertical="center"/>
    </xf>
    <xf numFmtId="0" fontId="28" fillId="43" borderId="0" applyNumberFormat="0" applyBorder="0" applyAlignment="0" applyProtection="0">
      <alignment vertical="center"/>
    </xf>
    <xf numFmtId="0" fontId="0" fillId="0" borderId="0">
      <alignment vertical="center"/>
    </xf>
    <xf numFmtId="0" fontId="25" fillId="48" borderId="0" applyNumberFormat="0" applyBorder="0" applyAlignment="0" applyProtection="0">
      <alignment vertical="center"/>
    </xf>
    <xf numFmtId="0" fontId="25" fillId="27" borderId="0" applyNumberFormat="0" applyBorder="0" applyAlignment="0" applyProtection="0">
      <alignment vertical="center"/>
    </xf>
    <xf numFmtId="0" fontId="0" fillId="0" borderId="0">
      <alignment vertical="center"/>
    </xf>
    <xf numFmtId="0" fontId="28" fillId="31" borderId="0" applyNumberFormat="0" applyBorder="0" applyAlignment="0" applyProtection="0">
      <alignment vertical="center"/>
    </xf>
    <xf numFmtId="0" fontId="0" fillId="0" borderId="0">
      <alignment vertical="center"/>
    </xf>
    <xf numFmtId="0" fontId="25" fillId="35" borderId="0" applyNumberFormat="0" applyBorder="0" applyAlignment="0" applyProtection="0">
      <alignment vertical="center"/>
    </xf>
    <xf numFmtId="0" fontId="22" fillId="2" borderId="0" applyNumberFormat="0" applyBorder="0" applyAlignment="0" applyProtection="0">
      <alignment vertical="center"/>
    </xf>
    <xf numFmtId="0" fontId="21" fillId="0" borderId="0">
      <alignment vertical="center"/>
    </xf>
    <xf numFmtId="0" fontId="22" fillId="22" borderId="0" applyNumberFormat="0" applyBorder="0" applyAlignment="0" applyProtection="0">
      <alignment vertical="center"/>
    </xf>
    <xf numFmtId="0" fontId="21" fillId="0" borderId="0">
      <alignment vertical="center"/>
    </xf>
    <xf numFmtId="0" fontId="37" fillId="15" borderId="0" applyNumberFormat="0" applyBorder="0" applyAlignment="0" applyProtection="0">
      <alignment vertical="center"/>
    </xf>
    <xf numFmtId="0" fontId="31" fillId="45" borderId="0" applyNumberFormat="0" applyBorder="0" applyAlignment="0" applyProtection="0">
      <alignment vertical="center"/>
    </xf>
    <xf numFmtId="0" fontId="22" fillId="2" borderId="0" applyNumberFormat="0" applyBorder="0" applyAlignment="0" applyProtection="0">
      <alignment vertical="center"/>
    </xf>
    <xf numFmtId="0" fontId="21" fillId="0" borderId="0">
      <alignment vertical="center"/>
    </xf>
    <xf numFmtId="0" fontId="0" fillId="0" borderId="0">
      <alignment vertical="center"/>
    </xf>
    <xf numFmtId="0" fontId="0" fillId="33"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1" fillId="16" borderId="0" applyNumberFormat="0" applyBorder="0" applyAlignment="0" applyProtection="0">
      <alignment vertical="center"/>
    </xf>
    <xf numFmtId="0" fontId="22" fillId="22" borderId="0" applyNumberFormat="0" applyBorder="0" applyAlignment="0" applyProtection="0">
      <alignment vertical="center"/>
    </xf>
    <xf numFmtId="0" fontId="21" fillId="0" borderId="0">
      <alignment vertical="center"/>
    </xf>
    <xf numFmtId="0" fontId="21" fillId="0" borderId="0"/>
    <xf numFmtId="0" fontId="22" fillId="22" borderId="0" applyNumberFormat="0" applyBorder="0" applyAlignment="0" applyProtection="0">
      <alignment vertical="center"/>
    </xf>
    <xf numFmtId="0" fontId="21" fillId="0" borderId="0">
      <alignment vertical="center"/>
    </xf>
    <xf numFmtId="0" fontId="0" fillId="0" borderId="0">
      <alignment vertical="center"/>
    </xf>
    <xf numFmtId="0" fontId="22" fillId="2" borderId="0" applyNumberFormat="0" applyBorder="0" applyAlignment="0" applyProtection="0">
      <alignment vertical="center"/>
    </xf>
    <xf numFmtId="0" fontId="22" fillId="22" borderId="0" applyNumberFormat="0" applyBorder="0" applyAlignment="0" applyProtection="0">
      <alignment vertical="center"/>
    </xf>
    <xf numFmtId="0" fontId="21" fillId="0" borderId="0">
      <alignment vertical="center"/>
    </xf>
    <xf numFmtId="0" fontId="0" fillId="0" borderId="0">
      <alignment vertical="center"/>
    </xf>
    <xf numFmtId="0" fontId="31" fillId="23" borderId="0" applyNumberFormat="0" applyBorder="0" applyAlignment="0" applyProtection="0">
      <alignment vertical="center"/>
    </xf>
    <xf numFmtId="0" fontId="22" fillId="2" borderId="0" applyNumberFormat="0" applyBorder="0" applyAlignment="0" applyProtection="0">
      <alignment vertical="center"/>
    </xf>
    <xf numFmtId="0" fontId="22" fillId="22" borderId="0" applyNumberFormat="0" applyBorder="0" applyAlignment="0" applyProtection="0">
      <alignment vertical="center"/>
    </xf>
    <xf numFmtId="0" fontId="0" fillId="34"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1" fillId="0" borderId="0"/>
    <xf numFmtId="0" fontId="0" fillId="41"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0" fillId="0" borderId="0">
      <alignment vertical="center"/>
    </xf>
    <xf numFmtId="0" fontId="24" fillId="54" borderId="0" applyNumberFormat="0" applyBorder="0" applyAlignment="0" applyProtection="0">
      <alignment vertical="center"/>
    </xf>
    <xf numFmtId="0" fontId="22" fillId="3" borderId="0" applyNumberFormat="0" applyBorder="0" applyAlignment="0" applyProtection="0">
      <alignment vertical="center"/>
    </xf>
    <xf numFmtId="0" fontId="21" fillId="0" borderId="0">
      <alignment vertical="center"/>
    </xf>
    <xf numFmtId="0" fontId="31" fillId="46" borderId="0" applyNumberFormat="0" applyBorder="0" applyAlignment="0" applyProtection="0">
      <alignment vertical="center"/>
    </xf>
    <xf numFmtId="0" fontId="22" fillId="3" borderId="0" applyNumberFormat="0" applyBorder="0" applyAlignment="0" applyProtection="0">
      <alignment vertical="center"/>
    </xf>
    <xf numFmtId="0" fontId="0" fillId="17"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1" fillId="0" borderId="0"/>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4" fillId="7" borderId="0" applyNumberFormat="0" applyBorder="0" applyAlignment="0" applyProtection="0">
      <alignment vertical="center"/>
    </xf>
    <xf numFmtId="0" fontId="21" fillId="0" borderId="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4" fillId="24" borderId="0" applyNumberFormat="0" applyBorder="0" applyAlignment="0" applyProtection="0">
      <alignment vertical="center"/>
    </xf>
    <xf numFmtId="0" fontId="22" fillId="29" borderId="0" applyNumberFormat="0" applyBorder="0" applyAlignment="0" applyProtection="0">
      <alignment vertical="center"/>
    </xf>
    <xf numFmtId="0" fontId="21" fillId="0" borderId="0">
      <alignment vertical="center"/>
    </xf>
    <xf numFmtId="0" fontId="0" fillId="18" borderId="0" applyNumberFormat="0" applyBorder="0" applyAlignment="0" applyProtection="0">
      <alignment vertical="center"/>
    </xf>
    <xf numFmtId="0" fontId="23" fillId="0" borderId="0" applyFill="0" applyProtection="0"/>
    <xf numFmtId="0" fontId="21" fillId="0" borderId="0"/>
    <xf numFmtId="0" fontId="22" fillId="25" borderId="0" applyNumberFormat="0" applyBorder="0" applyAlignment="0" applyProtection="0">
      <alignment vertical="center"/>
    </xf>
    <xf numFmtId="0" fontId="21" fillId="0" borderId="0">
      <alignment vertical="center"/>
    </xf>
    <xf numFmtId="0" fontId="22" fillId="25" borderId="0" applyNumberFormat="0" applyBorder="0" applyAlignment="0" applyProtection="0">
      <alignment vertical="center"/>
    </xf>
    <xf numFmtId="0" fontId="23" fillId="0" borderId="0" applyFill="0" applyProtection="0"/>
    <xf numFmtId="0" fontId="22" fillId="25" borderId="0" applyNumberFormat="0" applyBorder="0" applyAlignment="0" applyProtection="0">
      <alignment vertical="center"/>
    </xf>
    <xf numFmtId="0" fontId="23" fillId="0" borderId="0" applyFill="0" applyProtection="0"/>
    <xf numFmtId="0" fontId="22" fillId="25" borderId="0" applyNumberFormat="0" applyBorder="0" applyAlignment="0" applyProtection="0">
      <alignment vertical="center"/>
    </xf>
    <xf numFmtId="0" fontId="21" fillId="0" borderId="0"/>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4" fillId="4" borderId="0" applyNumberFormat="0" applyBorder="0" applyAlignment="0" applyProtection="0">
      <alignment vertical="center"/>
    </xf>
    <xf numFmtId="0" fontId="22" fillId="25" borderId="0" applyNumberFormat="0" applyBorder="0" applyAlignment="0" applyProtection="0">
      <alignment vertical="center"/>
    </xf>
    <xf numFmtId="0" fontId="48" fillId="5" borderId="0" applyNumberFormat="0" applyBorder="0" applyAlignment="0" applyProtection="0">
      <alignment vertical="center"/>
    </xf>
    <xf numFmtId="0" fontId="31" fillId="45" borderId="0" applyNumberFormat="0" applyBorder="0" applyAlignment="0" applyProtection="0">
      <alignment vertical="center"/>
    </xf>
    <xf numFmtId="0" fontId="22" fillId="25" borderId="0" applyNumberFormat="0" applyBorder="0" applyAlignment="0" applyProtection="0">
      <alignment vertical="center"/>
    </xf>
    <xf numFmtId="0" fontId="31" fillId="23" borderId="0" applyNumberFormat="0" applyBorder="0" applyAlignment="0" applyProtection="0">
      <alignment vertical="center"/>
    </xf>
    <xf numFmtId="0" fontId="0" fillId="52" borderId="0" applyNumberFormat="0" applyBorder="0" applyAlignment="0" applyProtection="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0" fillId="0" borderId="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1" fillId="23" borderId="0" applyNumberFormat="0" applyBorder="0" applyAlignment="0" applyProtection="0">
      <alignment vertical="center"/>
    </xf>
    <xf numFmtId="0" fontId="22" fillId="5" borderId="0" applyNumberFormat="0" applyBorder="0" applyAlignment="0" applyProtection="0">
      <alignment vertical="center"/>
    </xf>
    <xf numFmtId="0" fontId="24" fillId="55" borderId="0" applyNumberFormat="0" applyBorder="0" applyAlignment="0" applyProtection="0">
      <alignment vertical="center"/>
    </xf>
    <xf numFmtId="0" fontId="22" fillId="5" borderId="0" applyNumberFormat="0" applyBorder="0" applyAlignment="0" applyProtection="0">
      <alignment vertical="center"/>
    </xf>
    <xf numFmtId="0" fontId="31" fillId="20" borderId="0" applyNumberFormat="0" applyBorder="0" applyAlignment="0" applyProtection="0">
      <alignment vertical="center"/>
    </xf>
    <xf numFmtId="0" fontId="22" fillId="46" borderId="0" applyNumberFormat="0" applyBorder="0" applyAlignment="0" applyProtection="0">
      <alignment vertical="center"/>
    </xf>
    <xf numFmtId="0" fontId="22" fillId="5" borderId="0" applyNumberFormat="0" applyBorder="0" applyAlignment="0" applyProtection="0">
      <alignment vertical="center"/>
    </xf>
    <xf numFmtId="0" fontId="0" fillId="51" borderId="0" applyNumberFormat="0" applyBorder="0" applyAlignment="0" applyProtection="0">
      <alignment vertical="center"/>
    </xf>
    <xf numFmtId="0" fontId="21" fillId="0" borderId="0">
      <alignment vertical="center"/>
    </xf>
    <xf numFmtId="0" fontId="21" fillId="0" borderId="0">
      <alignment vertical="center"/>
    </xf>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0" fillId="0" borderId="0">
      <alignment vertical="center"/>
    </xf>
    <xf numFmtId="0" fontId="22" fillId="46" borderId="0" applyNumberFormat="0" applyBorder="0" applyAlignment="0" applyProtection="0">
      <alignment vertical="center"/>
    </xf>
    <xf numFmtId="0" fontId="21" fillId="0" borderId="0"/>
    <xf numFmtId="0" fontId="22" fillId="46" borderId="0" applyNumberFormat="0" applyBorder="0" applyAlignment="0" applyProtection="0">
      <alignment vertical="center"/>
    </xf>
    <xf numFmtId="0" fontId="21" fillId="0" borderId="0"/>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21" fillId="0" borderId="0">
      <alignment vertical="center"/>
    </xf>
    <xf numFmtId="0" fontId="0" fillId="0" borderId="0">
      <alignment vertical="center"/>
    </xf>
    <xf numFmtId="0" fontId="22" fillId="2" borderId="0" applyNumberFormat="0" applyBorder="0" applyAlignment="0" applyProtection="0">
      <alignment vertical="center"/>
    </xf>
    <xf numFmtId="0" fontId="21" fillId="0" borderId="0">
      <alignment vertical="center"/>
    </xf>
    <xf numFmtId="0" fontId="22" fillId="2" borderId="0" applyNumberFormat="0" applyBorder="0" applyAlignment="0" applyProtection="0">
      <alignment vertical="center"/>
    </xf>
    <xf numFmtId="0" fontId="21" fillId="0" borderId="0">
      <alignment vertical="center"/>
    </xf>
    <xf numFmtId="0" fontId="22" fillId="2" borderId="0" applyNumberFormat="0" applyBorder="0" applyAlignment="0" applyProtection="0">
      <alignment vertical="center"/>
    </xf>
    <xf numFmtId="0" fontId="21" fillId="0" borderId="0">
      <alignment vertical="center"/>
    </xf>
    <xf numFmtId="0" fontId="22" fillId="2" borderId="0" applyNumberFormat="0" applyBorder="0" applyAlignment="0" applyProtection="0">
      <alignment vertical="center"/>
    </xf>
    <xf numFmtId="0" fontId="0" fillId="0" borderId="0">
      <alignment vertical="center"/>
    </xf>
    <xf numFmtId="0" fontId="22" fillId="2" borderId="0" applyNumberFormat="0" applyBorder="0" applyAlignment="0" applyProtection="0">
      <alignment vertical="center"/>
    </xf>
    <xf numFmtId="0" fontId="21" fillId="0" borderId="0">
      <alignment vertical="center"/>
    </xf>
    <xf numFmtId="0" fontId="21" fillId="0" borderId="0"/>
    <xf numFmtId="0" fontId="22" fillId="2" borderId="0" applyNumberFormat="0" applyBorder="0" applyAlignment="0" applyProtection="0">
      <alignment vertical="center"/>
    </xf>
    <xf numFmtId="0" fontId="0" fillId="42"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1" fillId="0" borderId="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1" fillId="0" borderId="0"/>
    <xf numFmtId="0" fontId="22" fillId="45"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0" fillId="43" borderId="0" applyNumberFormat="0" applyBorder="0" applyAlignment="0" applyProtection="0">
      <alignment vertical="center"/>
    </xf>
    <xf numFmtId="0" fontId="48" fillId="5" borderId="0" applyNumberFormat="0" applyBorder="0" applyAlignment="0" applyProtection="0">
      <alignment vertical="center"/>
    </xf>
    <xf numFmtId="0" fontId="22" fillId="46" borderId="0" applyNumberFormat="0" applyBorder="0" applyAlignment="0" applyProtection="0">
      <alignment vertical="center"/>
    </xf>
    <xf numFmtId="0" fontId="21" fillId="0" borderId="0">
      <alignment vertical="center"/>
    </xf>
    <xf numFmtId="0" fontId="47" fillId="0" borderId="0">
      <alignment vertical="center"/>
    </xf>
    <xf numFmtId="0" fontId="0" fillId="0" borderId="0">
      <alignment vertical="center"/>
    </xf>
    <xf numFmtId="0" fontId="31" fillId="20" borderId="0" applyNumberFormat="0" applyBorder="0" applyAlignment="0" applyProtection="0">
      <alignment vertical="center"/>
    </xf>
    <xf numFmtId="0" fontId="22" fillId="46" borderId="0" applyNumberFormat="0" applyBorder="0" applyAlignment="0" applyProtection="0">
      <alignment vertical="center"/>
    </xf>
    <xf numFmtId="0" fontId="31" fillId="20" borderId="0" applyNumberFormat="0" applyBorder="0" applyAlignment="0" applyProtection="0">
      <alignment vertical="center"/>
    </xf>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48" fillId="5" borderId="0" applyNumberFormat="0" applyBorder="0" applyAlignment="0" applyProtection="0">
      <alignment vertical="center"/>
    </xf>
    <xf numFmtId="0" fontId="22" fillId="46" borderId="0" applyNumberFormat="0" applyBorder="0" applyAlignment="0" applyProtection="0">
      <alignment vertical="center"/>
    </xf>
    <xf numFmtId="0" fontId="48" fillId="5" borderId="0" applyNumberFormat="0" applyBorder="0" applyAlignment="0" applyProtection="0">
      <alignment vertical="center"/>
    </xf>
    <xf numFmtId="0" fontId="22" fillId="46" borderId="0" applyNumberFormat="0" applyBorder="0" applyAlignment="0" applyProtection="0">
      <alignment vertical="center"/>
    </xf>
    <xf numFmtId="0" fontId="0" fillId="31" borderId="0" applyNumberFormat="0" applyBorder="0" applyAlignment="0" applyProtection="0">
      <alignment vertical="center"/>
    </xf>
    <xf numFmtId="0" fontId="52" fillId="20" borderId="0" applyNumberFormat="0" applyBorder="0" applyAlignment="0" applyProtection="0">
      <alignment vertical="center"/>
    </xf>
    <xf numFmtId="0" fontId="21" fillId="0" borderId="0">
      <alignment vertical="center"/>
    </xf>
    <xf numFmtId="0" fontId="22" fillId="20" borderId="0" applyNumberFormat="0" applyBorder="0" applyAlignment="0" applyProtection="0">
      <alignment vertical="center"/>
    </xf>
    <xf numFmtId="0" fontId="21" fillId="0" borderId="0">
      <alignment vertical="center"/>
    </xf>
    <xf numFmtId="0" fontId="14" fillId="0" borderId="0"/>
    <xf numFmtId="0" fontId="22" fillId="20" borderId="0" applyNumberFormat="0" applyBorder="0" applyAlignment="0" applyProtection="0">
      <alignment vertical="center"/>
    </xf>
    <xf numFmtId="0" fontId="0" fillId="0" borderId="0">
      <alignment vertical="center"/>
    </xf>
    <xf numFmtId="0" fontId="21" fillId="0" borderId="0">
      <alignment vertical="center"/>
    </xf>
    <xf numFmtId="0" fontId="22" fillId="20" borderId="0" applyNumberFormat="0" applyBorder="0" applyAlignment="0" applyProtection="0">
      <alignment vertical="center"/>
    </xf>
    <xf numFmtId="0" fontId="0" fillId="0" borderId="0">
      <alignment vertical="center"/>
    </xf>
    <xf numFmtId="0" fontId="23" fillId="0" borderId="0" applyFill="0" applyProtection="0"/>
    <xf numFmtId="0" fontId="22" fillId="20" borderId="0" applyNumberFormat="0" applyBorder="0" applyAlignment="0" applyProtection="0">
      <alignment vertical="center"/>
    </xf>
    <xf numFmtId="0" fontId="0" fillId="0" borderId="0">
      <alignment vertical="center"/>
    </xf>
    <xf numFmtId="0" fontId="23" fillId="0" borderId="0" applyFill="0" applyProtection="0"/>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31" fillId="20" borderId="0" applyNumberFormat="0" applyBorder="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21" fillId="0" borderId="0">
      <alignment vertical="center"/>
    </xf>
    <xf numFmtId="0" fontId="0" fillId="0" borderId="0">
      <alignment vertical="center"/>
    </xf>
    <xf numFmtId="0" fontId="31" fillId="46" borderId="0" applyNumberFormat="0" applyBorder="0" applyAlignment="0" applyProtection="0">
      <alignment vertical="center"/>
    </xf>
    <xf numFmtId="0" fontId="21" fillId="0" borderId="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0" fillId="0" borderId="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24" fillId="58" borderId="0" applyNumberFormat="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45" fillId="0" borderId="0" applyNumberFormat="0" applyFill="0" applyBorder="0" applyAlignment="0" applyProtection="0">
      <alignment vertical="center"/>
    </xf>
    <xf numFmtId="0" fontId="31" fillId="53" borderId="0" applyNumberFormat="0" applyBorder="0" applyAlignment="0" applyProtection="0">
      <alignment vertical="center"/>
    </xf>
    <xf numFmtId="0" fontId="0" fillId="0" borderId="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0" fillId="0" borderId="0">
      <alignment vertical="center"/>
    </xf>
    <xf numFmtId="0" fontId="24" fillId="57" borderId="0" applyNumberFormat="0" applyBorder="0" applyAlignment="0" applyProtection="0">
      <alignment vertical="center"/>
    </xf>
    <xf numFmtId="0" fontId="31" fillId="23" borderId="0" applyNumberFormat="0" applyBorder="0" applyAlignment="0" applyProtection="0">
      <alignment vertical="center"/>
    </xf>
    <xf numFmtId="0" fontId="21"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50" fillId="0" borderId="32" applyNumberFormat="0" applyFill="0" applyAlignment="0" applyProtection="0">
      <alignment vertical="center"/>
    </xf>
    <xf numFmtId="0" fontId="48" fillId="5" borderId="0" applyNumberFormat="0" applyBorder="0" applyAlignment="0" applyProtection="0">
      <alignment vertical="center"/>
    </xf>
    <xf numFmtId="0" fontId="21" fillId="0" borderId="0">
      <alignment vertical="center"/>
    </xf>
    <xf numFmtId="0" fontId="0" fillId="0" borderId="0">
      <alignment vertical="center"/>
    </xf>
    <xf numFmtId="0" fontId="51" fillId="32" borderId="0" applyNumberFormat="0" applyBorder="0" applyAlignment="0" applyProtection="0">
      <alignment vertical="center"/>
    </xf>
    <xf numFmtId="0" fontId="0" fillId="0" borderId="0">
      <alignment vertical="center"/>
    </xf>
    <xf numFmtId="0" fontId="49" fillId="56" borderId="0" applyNumberFormat="0" applyBorder="0" applyAlignment="0" applyProtection="0">
      <alignment vertical="center"/>
    </xf>
    <xf numFmtId="0" fontId="21" fillId="0" borderId="0">
      <alignment vertical="center"/>
    </xf>
    <xf numFmtId="0" fontId="49" fillId="56" borderId="0" applyNumberFormat="0" applyBorder="0" applyAlignment="0" applyProtection="0">
      <alignment vertical="center"/>
    </xf>
    <xf numFmtId="0" fontId="49" fillId="56" borderId="0" applyNumberFormat="0" applyBorder="0" applyAlignment="0" applyProtection="0">
      <alignment vertical="center"/>
    </xf>
    <xf numFmtId="0" fontId="21" fillId="0" borderId="0">
      <alignment vertical="center"/>
    </xf>
    <xf numFmtId="0" fontId="49" fillId="56" borderId="0" applyNumberFormat="0" applyBorder="0" applyAlignment="0" applyProtection="0">
      <alignment vertical="center"/>
    </xf>
    <xf numFmtId="0" fontId="21" fillId="0" borderId="0">
      <alignment vertical="center"/>
    </xf>
    <xf numFmtId="0" fontId="49" fillId="56" borderId="0" applyNumberFormat="0" applyBorder="0" applyAlignment="0" applyProtection="0">
      <alignment vertical="center"/>
    </xf>
    <xf numFmtId="0" fontId="0" fillId="0" borderId="0">
      <alignment vertical="center"/>
    </xf>
    <xf numFmtId="0" fontId="49" fillId="56" borderId="0" applyNumberFormat="0" applyBorder="0" applyAlignment="0" applyProtection="0">
      <alignment vertical="center"/>
    </xf>
    <xf numFmtId="0" fontId="49" fillId="56" borderId="0" applyNumberFormat="0" applyBorder="0" applyAlignment="0" applyProtection="0">
      <alignment vertical="center"/>
    </xf>
    <xf numFmtId="0" fontId="49" fillId="56" borderId="0" applyNumberFormat="0" applyBorder="0" applyAlignment="0" applyProtection="0">
      <alignment vertical="center"/>
    </xf>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0" fillId="0" borderId="0">
      <alignment vertical="center"/>
    </xf>
    <xf numFmtId="0" fontId="0" fillId="0" borderId="0">
      <alignment vertical="center"/>
    </xf>
    <xf numFmtId="0" fontId="0" fillId="0" borderId="0">
      <alignment vertical="center"/>
    </xf>
    <xf numFmtId="0" fontId="14" fillId="0" borderId="0"/>
    <xf numFmtId="0" fontId="21" fillId="0" borderId="0"/>
    <xf numFmtId="0" fontId="21" fillId="0" borderId="0">
      <alignment vertical="center"/>
    </xf>
    <xf numFmtId="0" fontId="21" fillId="0" borderId="0"/>
    <xf numFmtId="0" fontId="21" fillId="0" borderId="0">
      <alignment vertical="center"/>
    </xf>
    <xf numFmtId="0" fontId="47" fillId="0" borderId="0">
      <alignment vertical="center"/>
    </xf>
    <xf numFmtId="0" fontId="21" fillId="0" borderId="0"/>
    <xf numFmtId="0" fontId="47"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45" fillId="0" borderId="0" applyNumberFormat="0" applyFill="0" applyBorder="0" applyAlignment="0" applyProtection="0">
      <alignment vertical="center"/>
    </xf>
    <xf numFmtId="0" fontId="21" fillId="0" borderId="0"/>
    <xf numFmtId="0" fontId="14" fillId="0" borderId="0"/>
    <xf numFmtId="0" fontId="21" fillId="0" borderId="0"/>
    <xf numFmtId="0" fontId="0" fillId="0" borderId="0">
      <alignment vertical="center"/>
    </xf>
    <xf numFmtId="0" fontId="0" fillId="0" borderId="0">
      <alignment vertical="center"/>
    </xf>
    <xf numFmtId="0" fontId="21" fillId="0" borderId="0">
      <alignment vertical="center"/>
    </xf>
    <xf numFmtId="0" fontId="21" fillId="0" borderId="0"/>
    <xf numFmtId="0" fontId="21" fillId="0" borderId="0">
      <alignment vertical="center"/>
    </xf>
    <xf numFmtId="0" fontId="47"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53" fillId="50" borderId="33" applyNumberFormat="0" applyAlignment="0" applyProtection="0">
      <alignment vertical="center"/>
    </xf>
    <xf numFmtId="0" fontId="47" fillId="0" borderId="0">
      <alignment vertical="center"/>
    </xf>
    <xf numFmtId="0" fontId="21" fillId="0" borderId="0"/>
    <xf numFmtId="0" fontId="47" fillId="0" borderId="0">
      <alignment vertical="center"/>
    </xf>
    <xf numFmtId="0" fontId="47" fillId="0" borderId="0">
      <alignment vertical="center"/>
    </xf>
    <xf numFmtId="0" fontId="21" fillId="0" borderId="0">
      <alignment vertical="center"/>
    </xf>
    <xf numFmtId="0" fontId="0" fillId="0" borderId="0">
      <alignment vertical="center"/>
    </xf>
    <xf numFmtId="0" fontId="47" fillId="0" borderId="0">
      <alignment vertical="center"/>
    </xf>
    <xf numFmtId="0" fontId="47" fillId="0" borderId="0">
      <alignment vertical="center"/>
    </xf>
    <xf numFmtId="0" fontId="31" fillId="50" borderId="0" applyNumberFormat="0" applyBorder="0" applyAlignment="0" applyProtection="0">
      <alignment vertical="center"/>
    </xf>
    <xf numFmtId="0" fontId="21" fillId="0" borderId="0">
      <alignment vertical="center"/>
    </xf>
    <xf numFmtId="0" fontId="21" fillId="0" borderId="0">
      <alignment vertical="center"/>
    </xf>
    <xf numFmtId="0" fontId="31" fillId="50" borderId="0" applyNumberFormat="0" applyBorder="0" applyAlignment="0" applyProtection="0">
      <alignment vertical="center"/>
    </xf>
    <xf numFmtId="0" fontId="0" fillId="0" borderId="0">
      <alignment vertical="center"/>
    </xf>
    <xf numFmtId="0" fontId="0" fillId="0" borderId="0">
      <alignment vertical="center"/>
    </xf>
    <xf numFmtId="0" fontId="23" fillId="0" borderId="0" applyFill="0" applyProtection="0"/>
    <xf numFmtId="0" fontId="0" fillId="0" borderId="0">
      <alignment vertical="center"/>
    </xf>
    <xf numFmtId="0" fontId="0" fillId="0" borderId="0">
      <alignment vertical="center"/>
    </xf>
    <xf numFmtId="0" fontId="0" fillId="0" borderId="0">
      <alignment vertical="center"/>
    </xf>
    <xf numFmtId="0" fontId="23" fillId="0" borderId="0" applyFill="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0" borderId="0" applyNumberFormat="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21" fillId="0" borderId="0"/>
    <xf numFmtId="0" fontId="0" fillId="0" borderId="0">
      <alignment vertical="center"/>
    </xf>
    <xf numFmtId="0" fontId="21"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31" fillId="59" borderId="0" applyNumberFormat="0" applyBorder="0" applyAlignment="0" applyProtection="0">
      <alignment vertical="center"/>
    </xf>
    <xf numFmtId="0" fontId="21" fillId="0" borderId="0">
      <alignment vertical="center"/>
    </xf>
    <xf numFmtId="0" fontId="21" fillId="0" borderId="0"/>
    <xf numFmtId="0" fontId="21" fillId="0" borderId="0"/>
    <xf numFmtId="0" fontId="21" fillId="0" borderId="0"/>
    <xf numFmtId="0" fontId="21" fillId="0" borderId="0"/>
    <xf numFmtId="0" fontId="54" fillId="0" borderId="0"/>
    <xf numFmtId="0" fontId="21" fillId="0" borderId="0"/>
    <xf numFmtId="0" fontId="21" fillId="0" borderId="0">
      <alignment vertical="center"/>
    </xf>
    <xf numFmtId="0" fontId="0" fillId="0" borderId="0">
      <alignment vertical="center"/>
    </xf>
    <xf numFmtId="0" fontId="14" fillId="0" borderId="0"/>
    <xf numFmtId="0" fontId="21" fillId="0" borderId="0">
      <alignment vertical="center"/>
    </xf>
    <xf numFmtId="0" fontId="23" fillId="0" borderId="0" applyFill="0" applyProtection="0"/>
    <xf numFmtId="0" fontId="21" fillId="0" borderId="0">
      <alignment vertical="center"/>
    </xf>
    <xf numFmtId="0" fontId="21" fillId="0" borderId="0"/>
    <xf numFmtId="0" fontId="22" fillId="0" borderId="0">
      <alignment vertical="center"/>
    </xf>
    <xf numFmtId="0" fontId="0" fillId="0" borderId="0">
      <alignment vertical="center"/>
    </xf>
    <xf numFmtId="0" fontId="0" fillId="0" borderId="0">
      <alignment vertical="center"/>
    </xf>
    <xf numFmtId="0" fontId="21" fillId="0" borderId="0"/>
    <xf numFmtId="0" fontId="21" fillId="0" borderId="0">
      <alignment vertical="center"/>
    </xf>
    <xf numFmtId="0" fontId="0" fillId="0" borderId="0">
      <alignment vertical="center"/>
    </xf>
    <xf numFmtId="0" fontId="14" fillId="0" borderId="0"/>
    <xf numFmtId="0" fontId="14" fillId="0" borderId="0"/>
    <xf numFmtId="0" fontId="21" fillId="0" borderId="0">
      <alignment vertical="center"/>
    </xf>
    <xf numFmtId="0" fontId="14" fillId="0" borderId="0"/>
    <xf numFmtId="0" fontId="14" fillId="0" borderId="0"/>
    <xf numFmtId="0" fontId="0" fillId="0" borderId="0">
      <alignment vertical="center"/>
    </xf>
    <xf numFmtId="0" fontId="0" fillId="0" borderId="0">
      <alignment vertical="center"/>
    </xf>
    <xf numFmtId="0" fontId="0" fillId="0" borderId="0">
      <alignment vertical="center"/>
    </xf>
    <xf numFmtId="0" fontId="14" fillId="0" borderId="0"/>
    <xf numFmtId="0" fontId="31" fillId="59" borderId="0" applyNumberFormat="0" applyBorder="0" applyAlignment="0" applyProtection="0">
      <alignment vertical="center"/>
    </xf>
    <xf numFmtId="0" fontId="21" fillId="0" borderId="0">
      <alignment vertical="center"/>
    </xf>
    <xf numFmtId="0" fontId="24" fillId="27" borderId="0" applyNumberFormat="0" applyBorder="0" applyAlignment="0" applyProtection="0">
      <alignment vertical="center"/>
    </xf>
    <xf numFmtId="0" fontId="0" fillId="0" borderId="0">
      <alignment vertical="center"/>
    </xf>
    <xf numFmtId="0" fontId="31" fillId="23" borderId="0" applyNumberFormat="0" applyBorder="0" applyAlignment="0" applyProtection="0">
      <alignment vertical="center"/>
    </xf>
    <xf numFmtId="0" fontId="0" fillId="0" borderId="0">
      <alignment vertical="center"/>
    </xf>
    <xf numFmtId="0" fontId="31" fillId="23" borderId="0" applyNumberFormat="0" applyBorder="0" applyAlignment="0" applyProtection="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34" applyNumberFormat="0" applyFill="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0" fontId="21" fillId="0" borderId="0">
      <alignment vertical="center"/>
    </xf>
    <xf numFmtId="0" fontId="21" fillId="0" borderId="0"/>
    <xf numFmtId="0" fontId="23" fillId="0" borderId="0" applyFill="0" applyProtection="0"/>
    <xf numFmtId="0" fontId="21" fillId="0" borderId="0"/>
    <xf numFmtId="0" fontId="0" fillId="0" borderId="0">
      <alignment vertical="center"/>
    </xf>
    <xf numFmtId="0" fontId="23" fillId="0" borderId="0" applyFill="0" applyProtection="0"/>
    <xf numFmtId="0" fontId="23" fillId="0" borderId="0" applyFill="0" applyProtection="0"/>
    <xf numFmtId="0" fontId="23" fillId="0" borderId="0" applyFill="0" applyProtection="0"/>
    <xf numFmtId="0" fontId="23" fillId="0" borderId="0" applyFill="0" applyProtection="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pplyFill="0" applyProtection="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pplyFill="0" applyProtection="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pplyFill="0" applyProtection="0"/>
    <xf numFmtId="0" fontId="23" fillId="0" borderId="0" applyFill="0" applyProtection="0"/>
    <xf numFmtId="0" fontId="21" fillId="0" borderId="0"/>
    <xf numFmtId="0" fontId="21" fillId="0" borderId="0"/>
    <xf numFmtId="0" fontId="0" fillId="0" borderId="0">
      <alignment vertical="center"/>
    </xf>
    <xf numFmtId="0" fontId="14" fillId="0" borderId="0"/>
    <xf numFmtId="0" fontId="58" fillId="45" borderId="3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alignment vertical="center"/>
    </xf>
    <xf numFmtId="0" fontId="23" fillId="0" borderId="0" applyFill="0" applyProtection="0"/>
    <xf numFmtId="0" fontId="23" fillId="0" borderId="0" applyFill="0" applyProtection="0"/>
    <xf numFmtId="0" fontId="23" fillId="0" borderId="0" applyFill="0" applyProtection="0"/>
    <xf numFmtId="0" fontId="23" fillId="0" borderId="0" applyFill="0" applyProtection="0"/>
    <xf numFmtId="0" fontId="23" fillId="0" borderId="0" applyFill="0" applyProtection="0"/>
    <xf numFmtId="0" fontId="23" fillId="0" borderId="0" applyFill="0" applyProtection="0"/>
    <xf numFmtId="0" fontId="14" fillId="0" borderId="0"/>
    <xf numFmtId="0" fontId="14" fillId="0" borderId="0"/>
    <xf numFmtId="0" fontId="14" fillId="0" borderId="0"/>
    <xf numFmtId="0" fontId="14" fillId="0" borderId="0"/>
    <xf numFmtId="0" fontId="56" fillId="37" borderId="27" applyNumberFormat="0" applyAlignment="0" applyProtection="0">
      <alignment vertical="center"/>
    </xf>
    <xf numFmtId="0" fontId="21" fillId="0" borderId="0"/>
    <xf numFmtId="0" fontId="57" fillId="2" borderId="35" applyNumberFormat="0" applyAlignment="0" applyProtection="0">
      <alignment vertical="center"/>
    </xf>
    <xf numFmtId="0" fontId="21" fillId="0" borderId="0"/>
    <xf numFmtId="0" fontId="57" fillId="2" borderId="35" applyNumberFormat="0" applyAlignment="0" applyProtection="0">
      <alignment vertical="center"/>
    </xf>
    <xf numFmtId="0" fontId="21" fillId="0" borderId="0"/>
    <xf numFmtId="0" fontId="21" fillId="0" borderId="0"/>
    <xf numFmtId="0" fontId="21" fillId="0" borderId="0"/>
    <xf numFmtId="0" fontId="57" fillId="2" borderId="35" applyNumberFormat="0" applyAlignment="0" applyProtection="0">
      <alignment vertical="center"/>
    </xf>
    <xf numFmtId="0" fontId="21" fillId="0" borderId="0"/>
    <xf numFmtId="0" fontId="21" fillId="0" borderId="0"/>
    <xf numFmtId="0" fontId="57" fillId="2" borderId="35" applyNumberFormat="0" applyAlignment="0" applyProtection="0">
      <alignment vertical="center"/>
    </xf>
    <xf numFmtId="0" fontId="21" fillId="0" borderId="0"/>
    <xf numFmtId="0" fontId="57" fillId="2" borderId="3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4" fillId="0" borderId="0"/>
    <xf numFmtId="0" fontId="22" fillId="0" borderId="0">
      <alignment vertical="center"/>
    </xf>
    <xf numFmtId="0" fontId="21"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6"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24" fillId="28"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4" fillId="1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24" fillId="26" borderId="0" applyNumberFormat="0" applyBorder="0" applyAlignment="0" applyProtection="0">
      <alignment vertical="center"/>
    </xf>
    <xf numFmtId="0" fontId="31" fillId="60" borderId="0" applyNumberFormat="0" applyBorder="0" applyAlignment="0" applyProtection="0">
      <alignment vertical="center"/>
    </xf>
    <xf numFmtId="0" fontId="31" fillId="60" borderId="0" applyNumberFormat="0" applyBorder="0" applyAlignment="0" applyProtection="0">
      <alignment vertical="center"/>
    </xf>
    <xf numFmtId="0" fontId="31" fillId="60" borderId="0" applyNumberFormat="0" applyBorder="0" applyAlignment="0" applyProtection="0">
      <alignment vertical="center"/>
    </xf>
    <xf numFmtId="0" fontId="31" fillId="60" borderId="0" applyNumberFormat="0" applyBorder="0" applyAlignment="0" applyProtection="0">
      <alignment vertical="center"/>
    </xf>
    <xf numFmtId="0" fontId="31" fillId="60" borderId="0" applyNumberFormat="0" applyBorder="0" applyAlignment="0" applyProtection="0">
      <alignment vertical="center"/>
    </xf>
    <xf numFmtId="0" fontId="31" fillId="60" borderId="0" applyNumberFormat="0" applyBorder="0" applyAlignment="0" applyProtection="0">
      <alignment vertical="center"/>
    </xf>
    <xf numFmtId="0" fontId="31" fillId="60" borderId="0" applyNumberFormat="0" applyBorder="0" applyAlignment="0" applyProtection="0">
      <alignment vertical="center"/>
    </xf>
    <xf numFmtId="0" fontId="31" fillId="60" borderId="0" applyNumberFormat="0" applyBorder="0" applyAlignment="0" applyProtection="0">
      <alignment vertical="center"/>
    </xf>
    <xf numFmtId="0" fontId="31" fillId="59" borderId="0" applyNumberFormat="0" applyBorder="0" applyAlignment="0" applyProtection="0">
      <alignment vertical="center"/>
    </xf>
    <xf numFmtId="0" fontId="31" fillId="59" borderId="0" applyNumberFormat="0" applyBorder="0" applyAlignment="0" applyProtection="0">
      <alignment vertical="center"/>
    </xf>
    <xf numFmtId="0" fontId="31" fillId="59" borderId="0" applyNumberFormat="0" applyBorder="0" applyAlignment="0" applyProtection="0">
      <alignment vertical="center"/>
    </xf>
    <xf numFmtId="0" fontId="31" fillId="59" borderId="0" applyNumberFormat="0" applyBorder="0" applyAlignment="0" applyProtection="0">
      <alignment vertical="center"/>
    </xf>
    <xf numFmtId="0" fontId="31" fillId="59" borderId="0" applyNumberFormat="0" applyBorder="0" applyAlignment="0" applyProtection="0">
      <alignment vertical="center"/>
    </xf>
    <xf numFmtId="0" fontId="31" fillId="59"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27" fillId="0" borderId="38"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44" fillId="0" borderId="39"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34" fillId="0" borderId="41" applyNumberFormat="0" applyFill="0" applyAlignment="0" applyProtection="0">
      <alignment vertical="center"/>
    </xf>
    <xf numFmtId="0" fontId="50" fillId="0" borderId="32" applyNumberFormat="0" applyFill="0" applyAlignment="0" applyProtection="0">
      <alignment vertical="center"/>
    </xf>
    <xf numFmtId="0" fontId="50" fillId="0" borderId="32" applyNumberFormat="0" applyFill="0" applyAlignment="0" applyProtection="0">
      <alignment vertical="center"/>
    </xf>
    <xf numFmtId="0" fontId="50" fillId="0" borderId="32" applyNumberFormat="0" applyFill="0" applyAlignment="0" applyProtection="0">
      <alignment vertical="center"/>
    </xf>
    <xf numFmtId="0" fontId="50" fillId="0" borderId="32" applyNumberFormat="0" applyFill="0" applyAlignment="0" applyProtection="0">
      <alignment vertical="center"/>
    </xf>
    <xf numFmtId="0" fontId="3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44" borderId="30" applyNumberFormat="0" applyAlignment="0" applyProtection="0">
      <alignment vertical="center"/>
    </xf>
    <xf numFmtId="0" fontId="53" fillId="50" borderId="33" applyNumberFormat="0" applyAlignment="0" applyProtection="0">
      <alignment vertical="center"/>
    </xf>
    <xf numFmtId="0" fontId="53" fillId="50" borderId="33" applyNumberFormat="0" applyAlignment="0" applyProtection="0">
      <alignment vertical="center"/>
    </xf>
    <xf numFmtId="0" fontId="53" fillId="50" borderId="33" applyNumberFormat="0" applyAlignment="0" applyProtection="0">
      <alignment vertical="center"/>
    </xf>
    <xf numFmtId="0" fontId="53" fillId="50" borderId="33" applyNumberFormat="0" applyAlignment="0" applyProtection="0">
      <alignment vertical="center"/>
    </xf>
    <xf numFmtId="0" fontId="53" fillId="50" borderId="33" applyNumberFormat="0" applyAlignment="0" applyProtection="0">
      <alignment vertical="center"/>
    </xf>
    <xf numFmtId="0" fontId="53" fillId="50" borderId="33" applyNumberFormat="0" applyAlignment="0" applyProtection="0">
      <alignment vertical="center"/>
    </xf>
    <xf numFmtId="0" fontId="53" fillId="50" borderId="33" applyNumberFormat="0" applyAlignment="0" applyProtection="0">
      <alignment vertical="center"/>
    </xf>
    <xf numFmtId="0" fontId="9" fillId="0" borderId="28" applyNumberFormat="0" applyFill="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0" fillId="9" borderId="26" applyNumberFormat="0" applyFont="0" applyAlignment="0" applyProtection="0">
      <alignment vertical="center"/>
    </xf>
    <xf numFmtId="0" fontId="22" fillId="29" borderId="42" applyNumberFormat="0" applyFont="0" applyAlignment="0" applyProtection="0">
      <alignment vertical="center"/>
    </xf>
    <xf numFmtId="0" fontId="22" fillId="29" borderId="42" applyNumberFormat="0" applyFont="0" applyAlignment="0" applyProtection="0">
      <alignment vertical="center"/>
    </xf>
    <xf numFmtId="0" fontId="22" fillId="29" borderId="42" applyNumberFormat="0" applyFont="0" applyAlignment="0" applyProtection="0">
      <alignment vertical="center"/>
    </xf>
    <xf numFmtId="0" fontId="22" fillId="29" borderId="42" applyNumberFormat="0" applyFont="0" applyAlignment="0" applyProtection="0">
      <alignment vertical="center"/>
    </xf>
    <xf numFmtId="0" fontId="22" fillId="29" borderId="42" applyNumberFormat="0" applyFont="0" applyAlignment="0" applyProtection="0">
      <alignment vertical="center"/>
    </xf>
    <xf numFmtId="0" fontId="22" fillId="29" borderId="42" applyNumberFormat="0" applyFont="0" applyAlignment="0" applyProtection="0">
      <alignment vertical="center"/>
    </xf>
    <xf numFmtId="0" fontId="22" fillId="29" borderId="42" applyNumberFormat="0" applyFont="0" applyAlignment="0" applyProtection="0">
      <alignment vertical="center"/>
    </xf>
    <xf numFmtId="0" fontId="22" fillId="29" borderId="42" applyNumberFormat="0" applyFont="0" applyAlignment="0" applyProtection="0">
      <alignment vertical="center"/>
    </xf>
    <xf numFmtId="0" fontId="6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8" borderId="27" applyNumberFormat="0" applyAlignment="0" applyProtection="0">
      <alignment vertical="center"/>
    </xf>
    <xf numFmtId="0" fontId="61" fillId="45" borderId="35" applyNumberFormat="0" applyAlignment="0" applyProtection="0">
      <alignment vertical="center"/>
    </xf>
    <xf numFmtId="0" fontId="61" fillId="45" borderId="35" applyNumberFormat="0" applyAlignment="0" applyProtection="0">
      <alignment vertical="center"/>
    </xf>
    <xf numFmtId="0" fontId="61" fillId="45" borderId="35" applyNumberFormat="0" applyAlignment="0" applyProtection="0">
      <alignment vertical="center"/>
    </xf>
    <xf numFmtId="0" fontId="61" fillId="45" borderId="35" applyNumberFormat="0" applyAlignment="0" applyProtection="0">
      <alignment vertical="center"/>
    </xf>
    <xf numFmtId="0" fontId="61" fillId="45" borderId="35" applyNumberFormat="0" applyAlignment="0" applyProtection="0">
      <alignment vertical="center"/>
    </xf>
    <xf numFmtId="0" fontId="61" fillId="45" borderId="35" applyNumberFormat="0" applyAlignment="0" applyProtection="0">
      <alignment vertical="center"/>
    </xf>
    <xf numFmtId="0" fontId="61" fillId="45" borderId="35" applyNumberFormat="0" applyAlignment="0" applyProtection="0">
      <alignment vertical="center"/>
    </xf>
    <xf numFmtId="0" fontId="61" fillId="45" borderId="35" applyNumberFormat="0" applyAlignment="0" applyProtection="0">
      <alignment vertical="center"/>
    </xf>
    <xf numFmtId="0" fontId="57" fillId="2" borderId="35" applyNumberFormat="0" applyAlignment="0" applyProtection="0">
      <alignment vertical="center"/>
    </xf>
    <xf numFmtId="0" fontId="57" fillId="2" borderId="35" applyNumberFormat="0" applyAlignment="0" applyProtection="0">
      <alignment vertical="center"/>
    </xf>
    <xf numFmtId="0" fontId="57" fillId="2" borderId="35" applyNumberFormat="0" applyAlignment="0" applyProtection="0">
      <alignment vertical="center"/>
    </xf>
    <xf numFmtId="0" fontId="63" fillId="8" borderId="24" applyNumberFormat="0" applyAlignment="0" applyProtection="0">
      <alignment vertical="center"/>
    </xf>
    <xf numFmtId="0" fontId="58" fillId="45" borderId="36" applyNumberFormat="0" applyAlignment="0" applyProtection="0">
      <alignment vertical="center"/>
    </xf>
    <xf numFmtId="0" fontId="58" fillId="45" borderId="36" applyNumberFormat="0" applyAlignment="0" applyProtection="0">
      <alignment vertical="center"/>
    </xf>
    <xf numFmtId="0" fontId="58" fillId="45" borderId="36" applyNumberFormat="0" applyAlignment="0" applyProtection="0">
      <alignment vertical="center"/>
    </xf>
    <xf numFmtId="0" fontId="58" fillId="45" borderId="36" applyNumberFormat="0" applyAlignment="0" applyProtection="0">
      <alignment vertical="center"/>
    </xf>
    <xf numFmtId="0" fontId="58" fillId="45" borderId="36" applyNumberFormat="0" applyAlignment="0" applyProtection="0">
      <alignment vertical="center"/>
    </xf>
    <xf numFmtId="0" fontId="58" fillId="45" borderId="36" applyNumberFormat="0" applyAlignment="0" applyProtection="0">
      <alignment vertical="center"/>
    </xf>
    <xf numFmtId="0" fontId="58" fillId="45" borderId="36" applyNumberFormat="0" applyAlignment="0" applyProtection="0">
      <alignment vertical="center"/>
    </xf>
    <xf numFmtId="0" fontId="66" fillId="36"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67" fillId="0" borderId="31" applyNumberFormat="0" applyFill="0" applyAlignment="0" applyProtection="0">
      <alignment vertical="center"/>
    </xf>
    <xf numFmtId="0" fontId="72" fillId="0" borderId="43" applyNumberFormat="0" applyFill="0" applyAlignment="0" applyProtection="0">
      <alignment vertical="center"/>
    </xf>
    <xf numFmtId="0" fontId="72" fillId="0" borderId="43" applyNumberFormat="0" applyFill="0" applyAlignment="0" applyProtection="0">
      <alignment vertical="center"/>
    </xf>
    <xf numFmtId="0" fontId="72" fillId="0" borderId="43" applyNumberFormat="0" applyFill="0" applyAlignment="0" applyProtection="0">
      <alignment vertical="center"/>
    </xf>
    <xf numFmtId="0" fontId="72" fillId="0" borderId="43" applyNumberFormat="0" applyFill="0" applyAlignment="0" applyProtection="0">
      <alignment vertical="center"/>
    </xf>
    <xf numFmtId="0" fontId="72" fillId="0" borderId="43" applyNumberFormat="0" applyFill="0" applyAlignment="0" applyProtection="0">
      <alignment vertical="center"/>
    </xf>
  </cellStyleXfs>
  <cellXfs count="173">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5" fillId="0" borderId="0" xfId="717" applyFont="1" applyAlignment="1">
      <alignment horizontal="center" vertical="center" wrapText="1"/>
    </xf>
    <xf numFmtId="0" fontId="2" fillId="0" borderId="0" xfId="717"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178" fontId="2" fillId="0" borderId="1" xfId="0" applyNumberFormat="1" applyFont="1" applyBorder="1" applyAlignment="1">
      <alignment horizontal="center" vertical="center" wrapText="1"/>
    </xf>
    <xf numFmtId="178" fontId="2" fillId="0" borderId="2" xfId="0" applyNumberFormat="1" applyFont="1" applyBorder="1" applyAlignment="1">
      <alignment horizontal="center" vertical="center" wrapText="1"/>
    </xf>
    <xf numFmtId="178" fontId="2" fillId="0" borderId="3" xfId="0" applyNumberFormat="1" applyFont="1" applyBorder="1" applyAlignment="1">
      <alignment horizontal="center" vertical="center" wrapText="1"/>
    </xf>
    <xf numFmtId="178" fontId="2"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3"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177" fontId="2" fillId="0" borderId="4" xfId="0" applyNumberFormat="1" applyFont="1" applyBorder="1" applyAlignment="1">
      <alignment horizontal="center" vertical="center" wrapText="1"/>
    </xf>
    <xf numFmtId="180" fontId="3" fillId="0" borderId="4" xfId="0" applyNumberFormat="1" applyFont="1" applyBorder="1" applyAlignment="1">
      <alignment horizontal="center" vertical="center"/>
    </xf>
    <xf numFmtId="180" fontId="2" fillId="0" borderId="4" xfId="0" applyNumberFormat="1" applyFont="1" applyBorder="1" applyAlignment="1">
      <alignment horizontal="center" vertical="center" wrapText="1"/>
    </xf>
    <xf numFmtId="178" fontId="2" fillId="0" borderId="5" xfId="0" applyNumberFormat="1" applyFont="1" applyBorder="1" applyAlignment="1">
      <alignment horizontal="center" vertical="center" wrapText="1"/>
    </xf>
    <xf numFmtId="0" fontId="6" fillId="0" borderId="6" xfId="0" applyFont="1" applyFill="1" applyBorder="1" applyAlignment="1">
      <alignment horizontal="center" vertical="center"/>
    </xf>
    <xf numFmtId="177" fontId="2" fillId="0" borderId="6" xfId="0" applyNumberFormat="1" applyFont="1" applyBorder="1" applyAlignment="1">
      <alignment horizontal="center" vertical="center" wrapText="1"/>
    </xf>
    <xf numFmtId="180" fontId="2" fillId="0" borderId="6" xfId="0" applyNumberFormat="1" applyFont="1" applyBorder="1" applyAlignment="1">
      <alignment horizontal="center" vertical="center" wrapText="1"/>
    </xf>
    <xf numFmtId="49" fontId="4" fillId="0" borderId="0" xfId="0" applyNumberFormat="1" applyFont="1" applyAlignment="1">
      <alignment horizontal="right" vertical="center"/>
    </xf>
    <xf numFmtId="178"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2" fillId="0" borderId="6" xfId="0" applyNumberFormat="1" applyFont="1" applyBorder="1" applyAlignment="1">
      <alignment horizontal="center" vertical="center" wrapText="1"/>
    </xf>
    <xf numFmtId="0" fontId="3" fillId="0" borderId="9"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7" fillId="0" borderId="5" xfId="0" applyFont="1" applyBorder="1" applyAlignment="1">
      <alignment horizontal="center" vertical="center"/>
    </xf>
    <xf numFmtId="180" fontId="7" fillId="0" borderId="6" xfId="0" applyNumberFormat="1" applyFont="1" applyBorder="1" applyAlignment="1">
      <alignment horizontal="center" vertical="center"/>
    </xf>
    <xf numFmtId="49" fontId="8" fillId="0" borderId="0" xfId="0" applyNumberFormat="1" applyFont="1" applyAlignment="1">
      <alignment horizontal="right"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49" fontId="7" fillId="0" borderId="6" xfId="0" applyNumberFormat="1"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80" fontId="7" fillId="0" borderId="4" xfId="0" applyNumberFormat="1" applyFont="1" applyBorder="1" applyAlignment="1">
      <alignment horizontal="center" vertical="center"/>
    </xf>
    <xf numFmtId="0" fontId="7" fillId="0" borderId="8"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80"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3" fillId="0" borderId="0" xfId="0" applyFont="1">
      <alignment vertical="center"/>
    </xf>
    <xf numFmtId="180" fontId="3" fillId="0" borderId="6" xfId="0" applyNumberFormat="1" applyFont="1" applyBorder="1">
      <alignment vertical="center"/>
    </xf>
    <xf numFmtId="0" fontId="3" fillId="0" borderId="9" xfId="0" applyFont="1" applyBorder="1">
      <alignment vertical="center"/>
    </xf>
    <xf numFmtId="180" fontId="2" fillId="0" borderId="10" xfId="0" applyNumberFormat="1" applyFont="1" applyBorder="1" applyAlignment="1">
      <alignment horizontal="center" vertical="center" wrapText="1"/>
    </xf>
    <xf numFmtId="180" fontId="7" fillId="0" borderId="10" xfId="0" applyNumberFormat="1" applyFont="1" applyBorder="1" applyAlignment="1">
      <alignment horizontal="center" vertical="center"/>
    </xf>
    <xf numFmtId="49" fontId="7" fillId="0" borderId="4"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7" fillId="0" borderId="10"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180"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80" fontId="3" fillId="0" borderId="4" xfId="0" applyNumberFormat="1" applyFont="1" applyBorder="1">
      <alignment vertical="center"/>
    </xf>
    <xf numFmtId="0" fontId="6" fillId="0" borderId="4" xfId="0" applyFont="1" applyFill="1" applyBorder="1" applyAlignment="1">
      <alignment horizontal="center"/>
    </xf>
    <xf numFmtId="49" fontId="3" fillId="0" borderId="6" xfId="0" applyNumberFormat="1" applyFont="1" applyFill="1" applyBorder="1" applyAlignment="1">
      <alignment horizontal="center" vertical="center"/>
    </xf>
    <xf numFmtId="0" fontId="6" fillId="0" borderId="6" xfId="0" applyFont="1" applyFill="1" applyBorder="1" applyAlignment="1">
      <alignment horizontal="center"/>
    </xf>
    <xf numFmtId="0" fontId="3" fillId="0" borderId="8" xfId="0" applyFont="1" applyBorder="1">
      <alignment vertical="center"/>
    </xf>
    <xf numFmtId="0" fontId="7" fillId="0" borderId="0" xfId="0" applyFont="1">
      <alignment vertical="center"/>
    </xf>
    <xf numFmtId="0" fontId="10" fillId="0" borderId="0" xfId="0" applyFont="1">
      <alignment vertical="center"/>
    </xf>
    <xf numFmtId="0" fontId="10" fillId="0" borderId="5" xfId="0" applyFont="1" applyBorder="1" applyAlignment="1">
      <alignment horizontal="center" vertical="center"/>
    </xf>
    <xf numFmtId="49" fontId="10" fillId="0" borderId="6" xfId="0" applyNumberFormat="1" applyFont="1" applyFill="1" applyBorder="1" applyAlignment="1">
      <alignment horizontal="center" vertical="center"/>
    </xf>
    <xf numFmtId="180" fontId="10" fillId="0" borderId="6" xfId="0" applyNumberFormat="1"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180" fontId="7" fillId="0" borderId="4" xfId="0" applyNumberFormat="1" applyFont="1" applyBorder="1">
      <alignment vertical="center"/>
    </xf>
    <xf numFmtId="0" fontId="7" fillId="0" borderId="8" xfId="0" applyFont="1" applyBorder="1">
      <alignment vertical="center"/>
    </xf>
    <xf numFmtId="0" fontId="7" fillId="0" borderId="11" xfId="0" applyFont="1" applyBorder="1" applyAlignment="1">
      <alignment horizontal="center" vertical="center"/>
    </xf>
    <xf numFmtId="179" fontId="7" fillId="0" borderId="12" xfId="0" applyNumberFormat="1" applyFont="1" applyBorder="1" applyAlignment="1">
      <alignment horizontal="center" vertical="center"/>
    </xf>
    <xf numFmtId="0" fontId="11" fillId="0" borderId="6" xfId="0" applyFont="1" applyFill="1" applyBorder="1" applyAlignment="1">
      <alignment horizontal="center" vertical="center"/>
    </xf>
    <xf numFmtId="0" fontId="9" fillId="0" borderId="8" xfId="0" applyFont="1" applyBorder="1" applyAlignment="1">
      <alignment horizontal="center" vertical="center"/>
    </xf>
    <xf numFmtId="178" fontId="2" fillId="0" borderId="13"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0" fontId="12" fillId="0" borderId="0" xfId="0" applyFont="1" applyAlignment="1">
      <alignment horizontal="center" vertical="center"/>
    </xf>
    <xf numFmtId="0" fontId="12" fillId="0" borderId="3" xfId="0" applyFont="1" applyBorder="1" applyAlignment="1">
      <alignment horizontal="center" vertical="center"/>
    </xf>
    <xf numFmtId="0" fontId="13" fillId="0" borderId="4" xfId="0" applyFont="1" applyFill="1" applyBorder="1" applyAlignment="1">
      <alignment horizontal="center" vertical="center"/>
    </xf>
    <xf numFmtId="180" fontId="12" fillId="0" borderId="4" xfId="0" applyNumberFormat="1" applyFont="1" applyBorder="1" applyAlignment="1">
      <alignment horizontal="center" vertical="center"/>
    </xf>
    <xf numFmtId="0" fontId="12" fillId="0" borderId="5" xfId="0" applyFont="1" applyBorder="1" applyAlignment="1">
      <alignment horizontal="center" vertical="center"/>
    </xf>
    <xf numFmtId="0" fontId="13" fillId="0" borderId="6" xfId="0" applyFont="1" applyFill="1" applyBorder="1" applyAlignment="1">
      <alignment horizontal="center" vertical="center"/>
    </xf>
    <xf numFmtId="180" fontId="12" fillId="0" borderId="6" xfId="0" applyNumberFormat="1" applyFont="1" applyBorder="1" applyAlignment="1">
      <alignment horizontal="center" vertical="center"/>
    </xf>
    <xf numFmtId="0" fontId="0" fillId="0" borderId="0" xfId="0" applyFont="1" applyBorder="1" applyAlignment="1">
      <alignment horizontal="center" vertical="center"/>
    </xf>
    <xf numFmtId="0" fontId="14" fillId="0" borderId="0" xfId="0" applyFont="1" applyFill="1" applyBorder="1" applyAlignment="1">
      <alignment horizontal="center" vertical="center"/>
    </xf>
    <xf numFmtId="0" fontId="0" fillId="0" borderId="0" xfId="0" applyBorder="1" applyAlignment="1">
      <alignment horizontal="center"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lignment vertical="center"/>
    </xf>
    <xf numFmtId="49" fontId="12" fillId="0" borderId="4" xfId="0" applyNumberFormat="1" applyFont="1" applyFill="1" applyBorder="1" applyAlignment="1">
      <alignment horizontal="center" vertical="center"/>
    </xf>
    <xf numFmtId="180" fontId="12" fillId="0" borderId="0" xfId="0" applyNumberFormat="1" applyFont="1" applyBorder="1" applyAlignment="1">
      <alignment horizontal="center" vertical="center"/>
    </xf>
    <xf numFmtId="0" fontId="12" fillId="0" borderId="8" xfId="0" applyFont="1" applyBorder="1">
      <alignment vertical="center"/>
    </xf>
    <xf numFmtId="178" fontId="2" fillId="0" borderId="14" xfId="0" applyNumberFormat="1" applyFont="1" applyBorder="1" applyAlignment="1">
      <alignment horizontal="center" vertical="center" wrapText="1"/>
    </xf>
    <xf numFmtId="178" fontId="2" fillId="0" borderId="15" xfId="0" applyNumberFormat="1" applyFont="1" applyBorder="1" applyAlignment="1">
      <alignment horizontal="center" vertical="center" wrapText="1"/>
    </xf>
    <xf numFmtId="178" fontId="2" fillId="0" borderId="16" xfId="0" applyNumberFormat="1" applyFont="1" applyBorder="1" applyAlignment="1">
      <alignment horizontal="center" vertical="center" wrapText="1"/>
    </xf>
    <xf numFmtId="180" fontId="12" fillId="0" borderId="4" xfId="0" applyNumberFormat="1" applyFont="1" applyBorder="1">
      <alignment vertical="center"/>
    </xf>
    <xf numFmtId="176"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5" fillId="0" borderId="3" xfId="0" applyFont="1" applyBorder="1" applyAlignment="1">
      <alignment horizontal="center" vertical="center"/>
    </xf>
    <xf numFmtId="49" fontId="15" fillId="0" borderId="4" xfId="0" applyNumberFormat="1" applyFont="1" applyFill="1" applyBorder="1" applyAlignment="1">
      <alignment horizontal="center" vertical="center"/>
    </xf>
    <xf numFmtId="0" fontId="15" fillId="0" borderId="4" xfId="0" applyFont="1" applyBorder="1" applyAlignment="1">
      <alignment horizontal="center" vertical="center"/>
    </xf>
    <xf numFmtId="180" fontId="15" fillId="0" borderId="4" xfId="0" applyNumberFormat="1" applyFont="1" applyBorder="1" applyAlignment="1">
      <alignment horizontal="center" vertical="center"/>
    </xf>
    <xf numFmtId="0" fontId="15" fillId="0" borderId="5" xfId="0" applyFont="1" applyBorder="1" applyAlignment="1">
      <alignment horizontal="center" vertical="center"/>
    </xf>
    <xf numFmtId="180" fontId="15" fillId="0" borderId="6" xfId="0" applyNumberFormat="1"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lignment vertical="center"/>
    </xf>
    <xf numFmtId="178" fontId="2" fillId="0" borderId="17" xfId="0" applyNumberFormat="1" applyFont="1" applyBorder="1" applyAlignment="1">
      <alignment horizontal="center" vertical="center" wrapText="1"/>
    </xf>
    <xf numFmtId="178" fontId="2" fillId="0" borderId="18"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9" fillId="0" borderId="3" xfId="0" applyFont="1" applyBorder="1" applyAlignment="1">
      <alignment horizontal="center" vertical="center"/>
    </xf>
    <xf numFmtId="0" fontId="16" fillId="0" borderId="4" xfId="0" applyFont="1" applyFill="1" applyBorder="1" applyAlignment="1">
      <alignment horizontal="center" vertical="center"/>
    </xf>
    <xf numFmtId="180" fontId="9" fillId="0" borderId="4" xfId="0" applyNumberFormat="1" applyFont="1" applyBorder="1" applyAlignment="1">
      <alignment horizontal="center" vertical="center"/>
    </xf>
    <xf numFmtId="49" fontId="9" fillId="0" borderId="4" xfId="0" applyNumberFormat="1" applyFont="1" applyFill="1" applyBorder="1" applyAlignment="1">
      <alignment horizontal="center" vertical="center"/>
    </xf>
    <xf numFmtId="0" fontId="9" fillId="0" borderId="5" xfId="0" applyFont="1" applyBorder="1" applyAlignment="1">
      <alignment horizontal="center" vertical="center"/>
    </xf>
    <xf numFmtId="0" fontId="16" fillId="0" borderId="6" xfId="0" applyFont="1" applyFill="1" applyBorder="1" applyAlignment="1">
      <alignment horizontal="center" vertical="center"/>
    </xf>
    <xf numFmtId="180" fontId="9" fillId="0" borderId="6" xfId="0" applyNumberFormat="1" applyFont="1" applyBorder="1" applyAlignment="1">
      <alignment horizontal="center" vertical="center"/>
    </xf>
    <xf numFmtId="178" fontId="2" fillId="0" borderId="19"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9" fillId="0" borderId="4" xfId="0" applyFont="1" applyBorder="1" applyAlignment="1">
      <alignment horizontal="center" vertical="center"/>
    </xf>
    <xf numFmtId="0" fontId="0" fillId="0" borderId="8" xfId="0" applyFont="1" applyBorder="1" applyAlignment="1">
      <alignment horizontal="center" vertical="center"/>
    </xf>
    <xf numFmtId="0" fontId="9" fillId="0" borderId="6" xfId="0" applyFont="1" applyBorder="1" applyAlignment="1">
      <alignment horizontal="center" vertical="center"/>
    </xf>
    <xf numFmtId="0" fontId="17" fillId="0" borderId="0" xfId="0" applyFont="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178" fontId="10" fillId="0" borderId="0" xfId="0" applyNumberFormat="1" applyFont="1" applyFill="1" applyAlignment="1">
      <alignment horizontal="center" vertical="center"/>
    </xf>
    <xf numFmtId="178" fontId="10" fillId="0" borderId="0" xfId="0" applyNumberFormat="1" applyFont="1" applyFill="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4" xfId="0" applyFont="1" applyFill="1" applyBorder="1" applyAlignment="1">
      <alignment vertical="center" wrapText="1"/>
    </xf>
    <xf numFmtId="0" fontId="19" fillId="0" borderId="3" xfId="0" applyFont="1" applyFill="1" applyBorder="1" applyAlignment="1">
      <alignment horizontal="center" vertical="center" wrapText="1"/>
    </xf>
    <xf numFmtId="0" fontId="19" fillId="0" borderId="0" xfId="0" applyFont="1" applyFill="1" applyAlignment="1">
      <alignment horizontal="center" vertical="center" wrapText="1"/>
    </xf>
    <xf numFmtId="178" fontId="20" fillId="0" borderId="3" xfId="0" applyNumberFormat="1" applyFont="1" applyFill="1" applyBorder="1" applyAlignment="1">
      <alignment horizontal="center" vertical="center"/>
    </xf>
    <xf numFmtId="178" fontId="19" fillId="0" borderId="4" xfId="0" applyNumberFormat="1" applyFont="1" applyFill="1" applyBorder="1" applyAlignment="1">
      <alignment horizontal="center" vertical="center"/>
    </xf>
    <xf numFmtId="178" fontId="16" fillId="0" borderId="4" xfId="0" applyNumberFormat="1" applyFont="1" applyFill="1" applyBorder="1" applyAlignment="1">
      <alignment horizontal="center" vertical="center"/>
    </xf>
    <xf numFmtId="177" fontId="20" fillId="0" borderId="4" xfId="0" applyNumberFormat="1" applyFont="1" applyFill="1" applyBorder="1" applyAlignment="1">
      <alignment horizontal="center" vertical="center"/>
    </xf>
    <xf numFmtId="178" fontId="20" fillId="0" borderId="4" xfId="0" applyNumberFormat="1"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8" xfId="0" applyFont="1" applyFill="1" applyBorder="1" applyAlignment="1">
      <alignment horizontal="center" vertical="center" wrapText="1"/>
    </xf>
    <xf numFmtId="181" fontId="20" fillId="0" borderId="4" xfId="0" applyNumberFormat="1" applyFont="1" applyFill="1" applyBorder="1" applyAlignment="1">
      <alignment horizontal="center" vertical="center"/>
    </xf>
    <xf numFmtId="182" fontId="20" fillId="0" borderId="4" xfId="0" applyNumberFormat="1" applyFont="1" applyFill="1" applyBorder="1" applyAlignment="1">
      <alignment horizontal="center" vertical="center"/>
    </xf>
    <xf numFmtId="178" fontId="20" fillId="0" borderId="8" xfId="0" applyNumberFormat="1" applyFont="1" applyFill="1" applyBorder="1" applyAlignment="1">
      <alignment horizontal="center" vertical="center"/>
    </xf>
    <xf numFmtId="181" fontId="20" fillId="0" borderId="22" xfId="0" applyNumberFormat="1" applyFont="1" applyFill="1" applyBorder="1" applyAlignment="1">
      <alignment horizontal="center" vertical="center"/>
    </xf>
    <xf numFmtId="177" fontId="10" fillId="0" borderId="0" xfId="0" applyNumberFormat="1" applyFont="1" applyFill="1" applyAlignment="1">
      <alignment horizontal="center" vertical="center"/>
    </xf>
    <xf numFmtId="178" fontId="19" fillId="0" borderId="3" xfId="0" applyNumberFormat="1" applyFont="1" applyFill="1" applyBorder="1" applyAlignment="1">
      <alignment horizontal="center" vertical="center"/>
    </xf>
    <xf numFmtId="178" fontId="20" fillId="0" borderId="4" xfId="0" applyNumberFormat="1" applyFont="1" applyFill="1" applyBorder="1" applyAlignment="1">
      <alignment vertical="center"/>
    </xf>
    <xf numFmtId="49" fontId="8" fillId="0" borderId="0" xfId="0" applyNumberFormat="1" applyFont="1" applyFill="1" applyAlignment="1">
      <alignment horizontal="right" vertical="center"/>
    </xf>
    <xf numFmtId="178" fontId="20" fillId="0" borderId="8" xfId="0" applyNumberFormat="1" applyFont="1" applyFill="1" applyBorder="1" applyAlignment="1">
      <alignment vertical="center"/>
    </xf>
  </cellXfs>
  <cellStyles count="856">
    <cellStyle name="常规" xfId="0" builtinId="0"/>
    <cellStyle name="货币[0]" xfId="1" builtinId="7"/>
    <cellStyle name="20% - 强调文字颜色 1 2" xfId="2"/>
    <cellStyle name="输入" xfId="3" builtinId="20"/>
    <cellStyle name="常规 2 14 2 3" xfId="4"/>
    <cellStyle name="货币" xfId="5" builtinId="4"/>
    <cellStyle name="常规 2 2 4" xfId="6"/>
    <cellStyle name="20% - 强调文字颜色 3" xfId="7" builtinId="38"/>
    <cellStyle name="千位分隔[0]" xfId="8" builtinId="6"/>
    <cellStyle name="差" xfId="9" builtinId="27"/>
    <cellStyle name="常规 2 3 2 7 2 2" xfId="10"/>
    <cellStyle name="40% - 强调文字颜色 3" xfId="11" builtinId="39"/>
    <cellStyle name="千位分隔" xfId="12" builtinId="3"/>
    <cellStyle name="常规 2 3 2 3 2" xfId="13"/>
    <cellStyle name="解释性文本 2 3" xfId="14"/>
    <cellStyle name="常规 11 4 2" xfId="15"/>
    <cellStyle name="20% - 强调文字颜色 1 2 2 2" xfId="16"/>
    <cellStyle name="60% - 强调文字颜色 3" xfId="17" builtinId="40"/>
    <cellStyle name="超链接" xfId="18" builtinId="8"/>
    <cellStyle name="百分比" xfId="19" builtinId="5"/>
    <cellStyle name="20% - 强调文字颜色 2 2 2" xfId="20"/>
    <cellStyle name="已访问的超链接" xfId="21" builtinId="9"/>
    <cellStyle name="60% - 强调文字颜色 4 2 2 2" xfId="22"/>
    <cellStyle name="60% - 强调文字颜色 2 3" xfId="23"/>
    <cellStyle name="注释" xfId="24" builtinId="10"/>
    <cellStyle name="20% - 强调文字颜色 4 5" xfId="25"/>
    <cellStyle name="常规 6 5" xfId="26"/>
    <cellStyle name="警告文本" xfId="27" builtinId="11"/>
    <cellStyle name="60% - 强调文字颜色 2" xfId="28" builtinId="36"/>
    <cellStyle name="标题 4" xfId="29" builtinId="19"/>
    <cellStyle name="标题" xfId="30" builtinId="15"/>
    <cellStyle name="60% - 强调文字颜色 2 2 2" xfId="31"/>
    <cellStyle name="解释性文本" xfId="32" builtinId="53"/>
    <cellStyle name="常规 2 3 11" xfId="33"/>
    <cellStyle name="常规 2 2 9 2" xfId="34"/>
    <cellStyle name="标题 1" xfId="35" builtinId="16"/>
    <cellStyle name="60% - 强调文字颜色 2 2 2 2" xfId="36"/>
    <cellStyle name="标题 2" xfId="37" builtinId="17"/>
    <cellStyle name="60% - 强调文字颜色 1" xfId="38" builtinId="32"/>
    <cellStyle name="标题 3" xfId="39" builtinId="18"/>
    <cellStyle name="60% - 强调文字颜色 4" xfId="40" builtinId="44"/>
    <cellStyle name="常规 2 2 2 2 2 3" xfId="41"/>
    <cellStyle name="输出" xfId="42" builtinId="21"/>
    <cellStyle name="计算" xfId="43" builtinId="22"/>
    <cellStyle name="40% - 强调文字颜色 4 2" xfId="44"/>
    <cellStyle name="检查单元格" xfId="45" builtinId="23"/>
    <cellStyle name="常规 8 3" xfId="46"/>
    <cellStyle name="常规 2 18 2 2" xfId="47"/>
    <cellStyle name="20% - 强调文字颜色 6" xfId="48" builtinId="50"/>
    <cellStyle name="强调文字颜色 2" xfId="49" builtinId="33"/>
    <cellStyle name="常规 2 2 2 5" xfId="50"/>
    <cellStyle name="链接单元格" xfId="51" builtinId="24"/>
    <cellStyle name="40% - 强调文字颜色 6 5" xfId="52"/>
    <cellStyle name="60% - 强调文字颜色 4 2 3" xfId="53"/>
    <cellStyle name="汇总" xfId="54" builtinId="25"/>
    <cellStyle name="常规 2 3 2 7 3" xfId="55"/>
    <cellStyle name="常规 2 3 2 6 2 2" xfId="56"/>
    <cellStyle name="好" xfId="57" builtinId="26"/>
    <cellStyle name="20% - 强调文字颜色 3 3" xfId="58"/>
    <cellStyle name="适中" xfId="59" builtinId="28"/>
    <cellStyle name="20% - 强调文字颜色 5" xfId="60" builtinId="46"/>
    <cellStyle name="强调文字颜色 1" xfId="61" builtinId="29"/>
    <cellStyle name="常规 2 2 2 4" xfId="62"/>
    <cellStyle name="20% - 强调文字颜色 1" xfId="63" builtinId="30"/>
    <cellStyle name="常规 2 2 7 2 3" xfId="64"/>
    <cellStyle name="40% - 强调文字颜色 1" xfId="65" builtinId="31"/>
    <cellStyle name="20% - 强调文字颜色 2" xfId="66" builtinId="34"/>
    <cellStyle name="40% - 强调文字颜色 2" xfId="67" builtinId="35"/>
    <cellStyle name="强调文字颜色 3" xfId="68" builtinId="37"/>
    <cellStyle name="常规 2 2 2 6" xfId="69"/>
    <cellStyle name="强调文字颜色 4" xfId="70" builtinId="41"/>
    <cellStyle name="常规 2 2 2 7" xfId="71"/>
    <cellStyle name="常规 2 2 7 2 2 2" xfId="72"/>
    <cellStyle name="20% - 强调文字颜色 4" xfId="73" builtinId="42"/>
    <cellStyle name="40% - 强调文字颜色 4" xfId="74" builtinId="43"/>
    <cellStyle name="强调文字颜色 5" xfId="75" builtinId="45"/>
    <cellStyle name="常规 2 2 2 8" xfId="76"/>
    <cellStyle name="60% - 强调文字颜色 5 2 2 2" xfId="77"/>
    <cellStyle name="40% - 强调文字颜色 5" xfId="78" builtinId="47"/>
    <cellStyle name="常规 2 2 8 2" xfId="79"/>
    <cellStyle name="60% - 强调文字颜色 5" xfId="80" builtinId="48"/>
    <cellStyle name="强调文字颜色 6" xfId="81" builtinId="49"/>
    <cellStyle name="常规 2 2 2 9" xfId="82"/>
    <cellStyle name="40% - 强调文字颜色 6" xfId="83" builtinId="51"/>
    <cellStyle name="常规 2 2 8 3" xfId="84"/>
    <cellStyle name="60% - 强调文字颜色 6" xfId="85" builtinId="52"/>
    <cellStyle name="20% - 强调文字颜色 2 2 4" xfId="86"/>
    <cellStyle name="常规 2 3 2 7 3 2" xfId="87"/>
    <cellStyle name="20% - 强调文字颜色 1 5" xfId="88"/>
    <cellStyle name="常规 2 3 2 6 2 2 2" xfId="89"/>
    <cellStyle name="好 2" xfId="90"/>
    <cellStyle name="60% - 强调文字颜色 3 2 2 2" xfId="91"/>
    <cellStyle name="20% - 强调文字颜色 2 3" xfId="92"/>
    <cellStyle name="常规 2 3 2 4" xfId="93"/>
    <cellStyle name="常规 11 5" xfId="94"/>
    <cellStyle name="40% - 强调文字颜色 2 2" xfId="95"/>
    <cellStyle name="20% - 强调文字颜色 1 2 3" xfId="96"/>
    <cellStyle name="20% - 强调文字颜色 1 4" xfId="97"/>
    <cellStyle name="强调文字颜色 2 2 2 2" xfId="98"/>
    <cellStyle name="20% - 强调文字颜色 1 3" xfId="99"/>
    <cellStyle name="常规 2 3 2 3" xfId="100"/>
    <cellStyle name="常规 11 4" xfId="101"/>
    <cellStyle name="20% - 强调文字颜色 1 2 2" xfId="102"/>
    <cellStyle name="常规 2 3 2 5" xfId="103"/>
    <cellStyle name="常规 11 6" xfId="104"/>
    <cellStyle name="40% - 强调文字颜色 2 3" xfId="105"/>
    <cellStyle name="20% - 强调文字颜色 1 2 4" xfId="106"/>
    <cellStyle name="常规 2 3 2 6" xfId="107"/>
    <cellStyle name="常规 11 7" xfId="108"/>
    <cellStyle name="60% - 强调文字颜色 6 2 2 2" xfId="109"/>
    <cellStyle name="40% - 强调文字颜色 2 4" xfId="110"/>
    <cellStyle name="20% - 强调文字颜色 1 2 5" xfId="111"/>
    <cellStyle name="20% - 强调文字颜色 2 2" xfId="112"/>
    <cellStyle name="20% - 强调文字颜色 2 2 2 2" xfId="113"/>
    <cellStyle name="20% - 强调文字颜色 2 2 3" xfId="114"/>
    <cellStyle name="20% - 强调文字颜色 2 2 5" xfId="115"/>
    <cellStyle name="20% - 强调文字颜色 2 4" xfId="116"/>
    <cellStyle name="20% - 强调文字颜色 2 5" xfId="117"/>
    <cellStyle name="常规 3 2 5" xfId="118"/>
    <cellStyle name="20% - 强调文字颜色 3 2" xfId="119"/>
    <cellStyle name="20% - 强调文字颜色 3 2 2" xfId="120"/>
    <cellStyle name="20% - 强调文字颜色 3 2 2 2" xfId="121"/>
    <cellStyle name="常规 2 2 6 4" xfId="122"/>
    <cellStyle name="20% - 强调文字颜色 3 2 3" xfId="123"/>
    <cellStyle name="常规 2 14 2" xfId="124"/>
    <cellStyle name="20% - 强调文字颜色 3 2 4" xfId="125"/>
    <cellStyle name="常规 2 14 3" xfId="126"/>
    <cellStyle name="20% - 强调文字颜色 3 2 5" xfId="127"/>
    <cellStyle name="常规 2 14 4" xfId="128"/>
    <cellStyle name="60% - 强调文字颜色 1 2" xfId="129"/>
    <cellStyle name="20% - 强调文字颜色 3 4" xfId="130"/>
    <cellStyle name="常规 2 10 2 2 2" xfId="131"/>
    <cellStyle name="60% - 强调文字颜色 1 3" xfId="132"/>
    <cellStyle name="20% - 强调文字颜色 3 5" xfId="133"/>
    <cellStyle name="20% - 强调文字颜色 4 2" xfId="134"/>
    <cellStyle name="20% - 强调文字颜色 4 2 2" xfId="135"/>
    <cellStyle name="20% - 强调文字颜色 4 2 2 2" xfId="136"/>
    <cellStyle name="常规 2 15 3" xfId="137"/>
    <cellStyle name="20% - 强调文字颜色 4 2 3" xfId="138"/>
    <cellStyle name="20% - 强调文字颜色 4 2 4" xfId="139"/>
    <cellStyle name="强调文字颜色 5 2" xfId="140"/>
    <cellStyle name="常规 2 2 2 8 2" xfId="141"/>
    <cellStyle name="20% - 强调文字颜色 4 2 5" xfId="142"/>
    <cellStyle name="20% - 强调文字颜色 4 3" xfId="143"/>
    <cellStyle name="60% - 强调文字颜色 2 2" xfId="144"/>
    <cellStyle name="20% - 强调文字颜色 4 4" xfId="145"/>
    <cellStyle name="常规 2 2 3 2 3" xfId="146"/>
    <cellStyle name="20% - 强调文字颜色 5 2" xfId="147"/>
    <cellStyle name="常规 2 2 15" xfId="148"/>
    <cellStyle name="常规 2 2 20" xfId="149"/>
    <cellStyle name="20% - 强调文字颜色 5 2 2" xfId="150"/>
    <cellStyle name="常规 2 3 2 9" xfId="151"/>
    <cellStyle name="20% - 强调文字颜色 5 2 2 2" xfId="152"/>
    <cellStyle name="常规 2 2 16" xfId="153"/>
    <cellStyle name="20% - 强调文字颜色 5 2 3" xfId="154"/>
    <cellStyle name="常规 2 2 17" xfId="155"/>
    <cellStyle name="20% - 强调文字颜色 5 2 4" xfId="156"/>
    <cellStyle name="常规 2 2 18" xfId="157"/>
    <cellStyle name="20% - 强调文字颜色 5 2 5" xfId="158"/>
    <cellStyle name="20% - 强调文字颜色 5 3" xfId="159"/>
    <cellStyle name="60% - 强调文字颜色 3 2" xfId="160"/>
    <cellStyle name="20% - 强调文字颜色 5 4" xfId="161"/>
    <cellStyle name="好 2 2 2" xfId="162"/>
    <cellStyle name="60% - 强调文字颜色 3 3" xfId="163"/>
    <cellStyle name="20% - 强调文字颜色 5 5" xfId="164"/>
    <cellStyle name="60% - 强调文字颜色 6 2 4" xfId="165"/>
    <cellStyle name="20% - 强调文字颜色 6 2" xfId="166"/>
    <cellStyle name="40% - 强调文字颜色 4 4" xfId="167"/>
    <cellStyle name="20% - 强调文字颜色 6 2 2" xfId="168"/>
    <cellStyle name="20% - 强调文字颜色 6 2 2 2" xfId="169"/>
    <cellStyle name="常规 15 2 2 2" xfId="170"/>
    <cellStyle name="40% - 强调文字颜色 4 5" xfId="171"/>
    <cellStyle name="20% - 强调文字颜色 6 2 3" xfId="172"/>
    <cellStyle name="20% - 强调文字颜色 6 2 4" xfId="173"/>
    <cellStyle name="20% - 强调文字颜色 6 2 5" xfId="174"/>
    <cellStyle name="60% - 强调文字颜色 6 2 5" xfId="175"/>
    <cellStyle name="20% - 强调文字颜色 6 3" xfId="176"/>
    <cellStyle name="60% - 强调文字颜色 4 2" xfId="177"/>
    <cellStyle name="20% - 强调文字颜色 6 4" xfId="178"/>
    <cellStyle name="60% - 强调文字颜色 4 3" xfId="179"/>
    <cellStyle name="40% - 强调文字颜色 5 2 2" xfId="180"/>
    <cellStyle name="20% - 强调文字颜色 6 5" xfId="181"/>
    <cellStyle name="40% - 强调文字颜色 1 2" xfId="182"/>
    <cellStyle name="常规 2 4_三湖中学教师2014年1－3月70%部分津补贴表" xfId="183"/>
    <cellStyle name="常规 2 2 10 3" xfId="184"/>
    <cellStyle name="40% - 强调文字颜色 1 2 2" xfId="185"/>
    <cellStyle name="40% - 强调文字颜色 1 2 2 2" xfId="186"/>
    <cellStyle name="40% - 强调文字颜色 1 2 3" xfId="187"/>
    <cellStyle name="40% - 强调文字颜色 1 2 4" xfId="188"/>
    <cellStyle name="常规 15 3 2" xfId="189"/>
    <cellStyle name="40% - 强调文字颜色 1 2 5" xfId="190"/>
    <cellStyle name="常规 9 2" xfId="191"/>
    <cellStyle name="40% - 强调文字颜色 1 3" xfId="192"/>
    <cellStyle name="常规 9 3" xfId="193"/>
    <cellStyle name="40% - 强调文字颜色 1 4" xfId="194"/>
    <cellStyle name="40% - 强调文字颜色 1 5" xfId="195"/>
    <cellStyle name="常规 2 3 2 4 2" xfId="196"/>
    <cellStyle name="常规 11 5 2" xfId="197"/>
    <cellStyle name="40% - 强调文字颜色 2 2 2" xfId="198"/>
    <cellStyle name="常规 2 3 2 4 2 2" xfId="199"/>
    <cellStyle name="40% - 强调文字颜色 2 2 2 2" xfId="200"/>
    <cellStyle name="常规 2 3 2 4 3" xfId="201"/>
    <cellStyle name="40% - 强调文字颜色 2 2 3" xfId="202"/>
    <cellStyle name="常规 2 3 2 4 4" xfId="203"/>
    <cellStyle name="40% - 强调文字颜色 2 2 4" xfId="204"/>
    <cellStyle name="常规 11 2" xfId="205"/>
    <cellStyle name="40% - 强调文字颜色 2 2 5" xfId="206"/>
    <cellStyle name="常规 2 3 2 7" xfId="207"/>
    <cellStyle name="常规 4 8 2" xfId="208"/>
    <cellStyle name="40% - 强调文字颜色 2 5" xfId="209"/>
    <cellStyle name="40% - 强调文字颜色 3 2" xfId="210"/>
    <cellStyle name="40% - 强调文字颜色 3 2 2" xfId="211"/>
    <cellStyle name="40% - 强调文字颜色 3 2 4" xfId="212"/>
    <cellStyle name="40% - 强调文字颜色 3 2 2 2" xfId="213"/>
    <cellStyle name="40% - 强调文字颜色 3 2 3" xfId="214"/>
    <cellStyle name="常规 2 3 8 2 2" xfId="215"/>
    <cellStyle name="40% - 强调文字颜色 3 2 5" xfId="216"/>
    <cellStyle name="40% - 强调文字颜色 3 3" xfId="217"/>
    <cellStyle name="40% - 强调文字颜色 3 4" xfId="218"/>
    <cellStyle name="常规 4 9 2" xfId="219"/>
    <cellStyle name="40% - 强调文字颜色 3 5" xfId="220"/>
    <cellStyle name="40% - 强调文字颜色 4 2 2" xfId="221"/>
    <cellStyle name="40% - 强调文字颜色 4 2 2 2" xfId="222"/>
    <cellStyle name="40% - 强调文字颜色 4 2 3" xfId="223"/>
    <cellStyle name="40% - 强调文字颜色 4 2 4" xfId="224"/>
    <cellStyle name="40% - 强调文字颜色 4 2 5" xfId="225"/>
    <cellStyle name="40% - 强调文字颜色 4 3" xfId="226"/>
    <cellStyle name="40% - 强调文字颜色 5 2" xfId="227"/>
    <cellStyle name="好 2 3" xfId="228"/>
    <cellStyle name="40% - 强调文字颜色 5 2 2 2" xfId="229"/>
    <cellStyle name="常规 2 10 3" xfId="230"/>
    <cellStyle name="常规 20" xfId="231"/>
    <cellStyle name="常规 15" xfId="232"/>
    <cellStyle name="60% - 强调文字颜色 4 4" xfId="233"/>
    <cellStyle name="40% - 强调文字颜色 5 2 3" xfId="234"/>
    <cellStyle name="60% - 强调文字颜色 4 5" xfId="235"/>
    <cellStyle name="40% - 强调文字颜色 5 2 4" xfId="236"/>
    <cellStyle name="40% - 强调文字颜色 5 2 5" xfId="237"/>
    <cellStyle name="40% - 强调文字颜色 5 3" xfId="238"/>
    <cellStyle name="好 2 4" xfId="239"/>
    <cellStyle name="40% - 强调文字颜色 5 4" xfId="240"/>
    <cellStyle name="好 2 5" xfId="241"/>
    <cellStyle name="40% - 强调文字颜色 5 5" xfId="242"/>
    <cellStyle name="40% - 强调文字颜色 6 2" xfId="243"/>
    <cellStyle name="适中 2 2 2" xfId="244"/>
    <cellStyle name="常规 2 2 10" xfId="245"/>
    <cellStyle name="40% - 强调文字颜色 6 2 2" xfId="246"/>
    <cellStyle name="常规 2 2 10 2" xfId="247"/>
    <cellStyle name="常规 5 6" xfId="248"/>
    <cellStyle name="40% - 强调文字颜色 6 2 2 2" xfId="249"/>
    <cellStyle name="常规 2 2 4 2" xfId="250"/>
    <cellStyle name="常规 2 2 11" xfId="251"/>
    <cellStyle name="40% - 强调文字颜色 6 2 3" xfId="252"/>
    <cellStyle name="常规 2 2 4 3" xfId="253"/>
    <cellStyle name="常规 2 2 12" xfId="254"/>
    <cellStyle name="40% - 强调文字颜色 6 2 4" xfId="255"/>
    <cellStyle name="常规 2 2 4 4" xfId="256"/>
    <cellStyle name="常规 2 2 13" xfId="257"/>
    <cellStyle name="40% - 强调文字颜色 6 2 5" xfId="258"/>
    <cellStyle name="40% - 强调文字颜色 6 3" xfId="259"/>
    <cellStyle name="40% - 强调文字颜色 6 4" xfId="260"/>
    <cellStyle name="60% - 强调文字颜色 4 2 2" xfId="261"/>
    <cellStyle name="60% - 强调文字颜色 1 2 2" xfId="262"/>
    <cellStyle name="60% - 强调文字颜色 1 2 2 2" xfId="263"/>
    <cellStyle name="常规 2 16 2" xfId="264"/>
    <cellStyle name="常规 2 12 2 2 2" xfId="265"/>
    <cellStyle name="60% - 强调文字颜色 1 2 3" xfId="266"/>
    <cellStyle name="常规 2 16 3" xfId="267"/>
    <cellStyle name="60% - 强调文字颜色 1 2 4" xfId="268"/>
    <cellStyle name="60% - 强调文字颜色 1 2 5" xfId="269"/>
    <cellStyle name="常规 2 4 2 4 2" xfId="270"/>
    <cellStyle name="60% - 强调文字颜色 1 4" xfId="271"/>
    <cellStyle name="60% - 强调文字颜色 1 5" xfId="272"/>
    <cellStyle name="60% - 强调文字颜色 2 2 3" xfId="273"/>
    <cellStyle name="60% - 强调文字颜色 2 2 4" xfId="274"/>
    <cellStyle name="60% - 强调文字颜色 2 2 5" xfId="275"/>
    <cellStyle name="60% - 强调文字颜色 2 4" xfId="276"/>
    <cellStyle name="60% - 强调文字颜色 2 5" xfId="277"/>
    <cellStyle name="60% - 强调文字颜色 3 2 2" xfId="278"/>
    <cellStyle name="60% - 强调文字颜色 3 2 3" xfId="279"/>
    <cellStyle name="60% - 强调文字颜色 3 2 4" xfId="280"/>
    <cellStyle name="60% - 强调文字颜色 3 2 5" xfId="281"/>
    <cellStyle name="60% - 强调文字颜色 3 4" xfId="282"/>
    <cellStyle name="60% - 强调文字颜色 3 5" xfId="283"/>
    <cellStyle name="60% - 强调文字颜色 4 2 4" xfId="284"/>
    <cellStyle name="60% - 强调文字颜色 4 2 5" xfId="285"/>
    <cellStyle name="60% - 强调文字颜色 5 2" xfId="286"/>
    <cellStyle name="常规 2 3 2 4 2 3" xfId="287"/>
    <cellStyle name="常规 2 2 8 2 2" xfId="288"/>
    <cellStyle name="常规 2 2 8 2 2 2" xfId="289"/>
    <cellStyle name="60% - 强调文字颜色 5 2 2" xfId="290"/>
    <cellStyle name="60% - 强调文字颜色 5 2 3" xfId="291"/>
    <cellStyle name="60% - 强调文字颜色 5 2 4" xfId="292"/>
    <cellStyle name="解释性文本 2 2 2" xfId="293"/>
    <cellStyle name="60% - 强调文字颜色 5 2 5" xfId="294"/>
    <cellStyle name="常规 2 2 8 2 3" xfId="295"/>
    <cellStyle name="60% - 强调文字颜色 5 3" xfId="296"/>
    <cellStyle name="60% - 强调文字颜色 5 4" xfId="297"/>
    <cellStyle name="60% - 强调文字颜色 5 5" xfId="298"/>
    <cellStyle name="常规 2 2 8 3 2" xfId="299"/>
    <cellStyle name="60% - 强调文字颜色 6 2" xfId="300"/>
    <cellStyle name="60% - 强调文字颜色 6 2 2" xfId="301"/>
    <cellStyle name="常规 2 2 3 3 2" xfId="302"/>
    <cellStyle name="60% - 强调文字颜色 6 2 3" xfId="303"/>
    <cellStyle name="60% - 强调文字颜色 6 3" xfId="304"/>
    <cellStyle name="60% - 强调文字颜色 6 4" xfId="305"/>
    <cellStyle name="60% - 强调文字颜色 6 5" xfId="306"/>
    <cellStyle name="好 2 2" xfId="307"/>
    <cellStyle name="好 3" xfId="308"/>
    <cellStyle name="好 4" xfId="309"/>
    <cellStyle name="常规 2 11 3 2" xfId="310"/>
    <cellStyle name="标题 3 2 2" xfId="311"/>
    <cellStyle name="好 5" xfId="312"/>
    <cellStyle name="常规 2 3 2 7 2 2 2" xfId="313"/>
    <cellStyle name="常规 2 2 5 3" xfId="314"/>
    <cellStyle name="差 2" xfId="315"/>
    <cellStyle name="常规 2 2 5 3 2" xfId="316"/>
    <cellStyle name="差 2 2" xfId="317"/>
    <cellStyle name="常规 2 3 2 6 3" xfId="318"/>
    <cellStyle name="差 2 4" xfId="319"/>
    <cellStyle name="差 2 2 2" xfId="320"/>
    <cellStyle name="常规 2 3 2 6 2" xfId="321"/>
    <cellStyle name="差 2 3" xfId="322"/>
    <cellStyle name="常规 2 3 2 6 4" xfId="323"/>
    <cellStyle name="差 2 5" xfId="324"/>
    <cellStyle name="常规 2 2 5 4" xfId="325"/>
    <cellStyle name="差 3" xfId="326"/>
    <cellStyle name="差 4" xfId="327"/>
    <cellStyle name="差 5" xfId="328"/>
    <cellStyle name="常规 16 2" xfId="329"/>
    <cellStyle name="常规 10" xfId="330"/>
    <cellStyle name="常规 16 2 2" xfId="331"/>
    <cellStyle name="常规 10 2" xfId="332"/>
    <cellStyle name="常规 10 2 2" xfId="333"/>
    <cellStyle name="常规 10 2 2 2" xfId="334"/>
    <cellStyle name="常规 10 2 3" xfId="335"/>
    <cellStyle name="常规 10 3" xfId="336"/>
    <cellStyle name="常规 10 3 2" xfId="337"/>
    <cellStyle name="常规 10 3 2 2" xfId="338"/>
    <cellStyle name="常规 10 3 3" xfId="339"/>
    <cellStyle name="常规 16 3" xfId="340"/>
    <cellStyle name="常规 11" xfId="341"/>
    <cellStyle name="常规 11 2 2" xfId="342"/>
    <cellStyle name="常规 11 2 2 2" xfId="343"/>
    <cellStyle name="常规 11 2 3" xfId="344"/>
    <cellStyle name="常规 2 3 2 2" xfId="345"/>
    <cellStyle name="常规 11 3" xfId="346"/>
    <cellStyle name="常规 2 3 2 2 2" xfId="347"/>
    <cellStyle name="常规 11 3 2" xfId="348"/>
    <cellStyle name="常规 2 3 2 2 2 2" xfId="349"/>
    <cellStyle name="常规 23" xfId="350"/>
    <cellStyle name="常规 11 3 2 2" xfId="351"/>
    <cellStyle name="常规 18" xfId="352"/>
    <cellStyle name="常规 2 3 2 2 3" xfId="353"/>
    <cellStyle name="常规 11 3 3" xfId="354"/>
    <cellStyle name="常规 2 3 2 3 2 2" xfId="355"/>
    <cellStyle name="常规 11 4 2 2" xfId="356"/>
    <cellStyle name="常规 2 3 2 3 3" xfId="357"/>
    <cellStyle name="解释性文本 2 4" xfId="358"/>
    <cellStyle name="常规 11 4 3" xfId="359"/>
    <cellStyle name="常规 12" xfId="360"/>
    <cellStyle name="常规 2 15 2 2" xfId="361"/>
    <cellStyle name="常规 13" xfId="362"/>
    <cellStyle name="常规 13 2" xfId="363"/>
    <cellStyle name="常规 2 10 2" xfId="364"/>
    <cellStyle name="常规 14" xfId="365"/>
    <cellStyle name="常规 2 10 2 2" xfId="366"/>
    <cellStyle name="常规 14 2" xfId="367"/>
    <cellStyle name="常规 2 10 3 2" xfId="368"/>
    <cellStyle name="常规 15 2" xfId="369"/>
    <cellStyle name="常规 15 2 2" xfId="370"/>
    <cellStyle name="常规 15 2 3" xfId="371"/>
    <cellStyle name="常规 15 3" xfId="372"/>
    <cellStyle name="常规 15 4" xfId="373"/>
    <cellStyle name="常规 2 10 4" xfId="374"/>
    <cellStyle name="检查单元格 2 2 2" xfId="375"/>
    <cellStyle name="常规 21" xfId="376"/>
    <cellStyle name="常规 16" xfId="377"/>
    <cellStyle name="常规 22" xfId="378"/>
    <cellStyle name="常规 17" xfId="379"/>
    <cellStyle name="常规 2 3 2 2 2 3" xfId="380"/>
    <cellStyle name="常规 2 2 6 2 2" xfId="381"/>
    <cellStyle name="常规 24" xfId="382"/>
    <cellStyle name="常规 19" xfId="383"/>
    <cellStyle name="强调文字颜色 3 3" xfId="384"/>
    <cellStyle name="常规 2 10" xfId="385"/>
    <cellStyle name="常规 2 10 2 3" xfId="386"/>
    <cellStyle name="强调文字颜色 3 4" xfId="387"/>
    <cellStyle name="常规 2 11" xfId="388"/>
    <cellStyle name="常规 2 11 2" xfId="389"/>
    <cellStyle name="常规 2 4 11" xfId="390"/>
    <cellStyle name="常规 2 11 2 2" xfId="391"/>
    <cellStyle name="常规 2 2 7 3" xfId="392"/>
    <cellStyle name="常规 2 11 2 2 2" xfId="393"/>
    <cellStyle name="常规 2 4 12" xfId="394"/>
    <cellStyle name="常规 2 11 2 3" xfId="395"/>
    <cellStyle name="常规 2 11 3" xfId="396"/>
    <cellStyle name="常规 2 11 4" xfId="397"/>
    <cellStyle name="常规 2 14 2 2 2" xfId="398"/>
    <cellStyle name="强调文字颜色 3 5" xfId="399"/>
    <cellStyle name="常规 2 12" xfId="400"/>
    <cellStyle name="常规 2 12 2" xfId="401"/>
    <cellStyle name="常规 2 16" xfId="402"/>
    <cellStyle name="常规 2 21" xfId="403"/>
    <cellStyle name="常规 2 12 2 2" xfId="404"/>
    <cellStyle name="常规 2 17" xfId="405"/>
    <cellStyle name="常规 2 22" xfId="406"/>
    <cellStyle name="常规 2 12 2 3" xfId="407"/>
    <cellStyle name="常规 2 12 3" xfId="408"/>
    <cellStyle name="常规 2 12 3 2" xfId="409"/>
    <cellStyle name="常规 2 12 4" xfId="410"/>
    <cellStyle name="常规 2 13" xfId="411"/>
    <cellStyle name="常规 2 2 2 11" xfId="412"/>
    <cellStyle name="常规 2 13 2" xfId="413"/>
    <cellStyle name="常规 2 13 2 2" xfId="414"/>
    <cellStyle name="常规 2 13 2 2 2" xfId="415"/>
    <cellStyle name="常规 2 13 2 3" xfId="416"/>
    <cellStyle name="常规 2 2 2 12" xfId="417"/>
    <cellStyle name="常规 2 13 3" xfId="418"/>
    <cellStyle name="常规 2 13 3 2" xfId="419"/>
    <cellStyle name="常规 2 2 2 13" xfId="420"/>
    <cellStyle name="常规 2 13 4" xfId="421"/>
    <cellStyle name="常规 2 14" xfId="422"/>
    <cellStyle name="常规 2 14 2 2" xfId="423"/>
    <cellStyle name="常规 2 2 7 4" xfId="424"/>
    <cellStyle name="常规 2 14 3 2" xfId="425"/>
    <cellStyle name="常规 2 2 8 4" xfId="426"/>
    <cellStyle name="常规 2 15" xfId="427"/>
    <cellStyle name="常规 2 20" xfId="428"/>
    <cellStyle name="常规 2 15 2" xfId="429"/>
    <cellStyle name="常规 2 20 2" xfId="430"/>
    <cellStyle name="常规 2 16 2 2" xfId="431"/>
    <cellStyle name="常规 2 19" xfId="432"/>
    <cellStyle name="常规 2 24" xfId="433"/>
    <cellStyle name="常规 2 17 2" xfId="434"/>
    <cellStyle name="常规 2 19 2" xfId="435"/>
    <cellStyle name="常规 2 17 2 2" xfId="436"/>
    <cellStyle name="常规 2 17 3" xfId="437"/>
    <cellStyle name="常规 2 18" xfId="438"/>
    <cellStyle name="常规 2 23" xfId="439"/>
    <cellStyle name="常规 2 18 2" xfId="440"/>
    <cellStyle name="强调文字颜色 5 2 2" xfId="441"/>
    <cellStyle name="常规 2 2 2 8 2 2" xfId="442"/>
    <cellStyle name="常规 2 18 3" xfId="443"/>
    <cellStyle name="常规 2 19 2 2" xfId="444"/>
    <cellStyle name="常规 2 3 16" xfId="445"/>
    <cellStyle name="常规 2 19 3" xfId="446"/>
    <cellStyle name="常规 2 2" xfId="447"/>
    <cellStyle name="常规 2 3 17" xfId="448"/>
    <cellStyle name="常规 2 2 10 2 2" xfId="449"/>
    <cellStyle name="常规 2 2 4 2 2" xfId="450"/>
    <cellStyle name="常规 3 10" xfId="451"/>
    <cellStyle name="常规 2 2 11 2" xfId="452"/>
    <cellStyle name="常规 2 2 14" xfId="453"/>
    <cellStyle name="常规 2 3 2 5 2 2 2" xfId="454"/>
    <cellStyle name="常规 2 2 19" xfId="455"/>
    <cellStyle name="常规 2 2 2" xfId="456"/>
    <cellStyle name="常规 2 2 2 10" xfId="457"/>
    <cellStyle name="常规 2 2 2 10 2" xfId="458"/>
    <cellStyle name="常规 2 2 2 2" xfId="459"/>
    <cellStyle name="常规 2 2 2 2 2" xfId="460"/>
    <cellStyle name="常规 2 2 2 2 2 2" xfId="461"/>
    <cellStyle name="常规 2 2 2 2 2 2 2" xfId="462"/>
    <cellStyle name="常规 2 2 2 2 2 4" xfId="463"/>
    <cellStyle name="常规 2 3 2" xfId="464"/>
    <cellStyle name="常规 2 2 2 2 2 5" xfId="465"/>
    <cellStyle name="常规 2 2 2 2 3" xfId="466"/>
    <cellStyle name="常规 2 2 2 2 4" xfId="467"/>
    <cellStyle name="常规 2 2 2 2 5" xfId="468"/>
    <cellStyle name="常规 2 2 2 2 6" xfId="469"/>
    <cellStyle name="常规 2 2 2 3" xfId="470"/>
    <cellStyle name="强调文字颜色 5 3" xfId="471"/>
    <cellStyle name="常规 2 2 2 8 3" xfId="472"/>
    <cellStyle name="强调文字颜色 6 2" xfId="473"/>
    <cellStyle name="常规 2 2 2 9 2" xfId="474"/>
    <cellStyle name="强调文字颜色 6 2 2" xfId="475"/>
    <cellStyle name="常规 2 2 2 9 2 2" xfId="476"/>
    <cellStyle name="强调文字颜色 6 3" xfId="477"/>
    <cellStyle name="常规 2 2 2 9 3" xfId="478"/>
    <cellStyle name="常规 2 2 3" xfId="479"/>
    <cellStyle name="常规 2 2 3 2" xfId="480"/>
    <cellStyle name="常规 2 2 3 2 2" xfId="481"/>
    <cellStyle name="常规 2 2 3 2 2 2" xfId="482"/>
    <cellStyle name="常规 2 2 3 3" xfId="483"/>
    <cellStyle name="常规 2 2 3 4" xfId="484"/>
    <cellStyle name="常规 2 2 4 2 2 2" xfId="485"/>
    <cellStyle name="常规 2 2 4 2 3" xfId="486"/>
    <cellStyle name="常规 2 2 4 3 2" xfId="487"/>
    <cellStyle name="常规 2 2 5" xfId="488"/>
    <cellStyle name="常规 2 2 5 2" xfId="489"/>
    <cellStyle name="常规 2 2 5 2 2" xfId="490"/>
    <cellStyle name="常规 7 8" xfId="491"/>
    <cellStyle name="常规 2 2 5 2 2 2" xfId="492"/>
    <cellStyle name="常规 2 3 2 5 2" xfId="493"/>
    <cellStyle name="常规 2 2 5 2 3" xfId="494"/>
    <cellStyle name="常规 2 2 6" xfId="495"/>
    <cellStyle name="常规 2 2 6 2" xfId="496"/>
    <cellStyle name="常规 2 2 6 2 2 2" xfId="497"/>
    <cellStyle name="常规 2 2 6 2 3" xfId="498"/>
    <cellStyle name="常规 2 2 6 3" xfId="499"/>
    <cellStyle name="常规 2 2 6 3 2" xfId="500"/>
    <cellStyle name="常规 2 2 7" xfId="501"/>
    <cellStyle name="汇总 3" xfId="502"/>
    <cellStyle name="常规 2 2 7 2" xfId="503"/>
    <cellStyle name="常规 2 3 2 3 2 3" xfId="504"/>
    <cellStyle name="常规 2 2 7 2 2" xfId="505"/>
    <cellStyle name="常规 2 2 7 3 2" xfId="506"/>
    <cellStyle name="常规 2 2 8" xfId="507"/>
    <cellStyle name="常规 2 2 9" xfId="508"/>
    <cellStyle name="常规 2 3 2 5 2 3" xfId="509"/>
    <cellStyle name="常规 2 2 9 2 2" xfId="510"/>
    <cellStyle name="常规 2 3 12" xfId="511"/>
    <cellStyle name="常规 2 2 9 3" xfId="512"/>
    <cellStyle name="常规 2 3" xfId="513"/>
    <cellStyle name="常规 2 3 10" xfId="514"/>
    <cellStyle name="常规 2 3 13" xfId="515"/>
    <cellStyle name="常规 2 3 14" xfId="516"/>
    <cellStyle name="常规 2 3 15" xfId="517"/>
    <cellStyle name="常规 2 3 2 2 2 2 2" xfId="518"/>
    <cellStyle name="常规 2 3 2 2 3 2" xfId="519"/>
    <cellStyle name="常规 2 3 2 3 2 2 2" xfId="520"/>
    <cellStyle name="常规 2 3 2 3 3 2" xfId="521"/>
    <cellStyle name="常规 2 3 2 3 4" xfId="522"/>
    <cellStyle name="常规 2 4 16" xfId="523"/>
    <cellStyle name="常规 2 3 2 4 2 2 2" xfId="524"/>
    <cellStyle name="常规 2 3 2 4 3 2" xfId="525"/>
    <cellStyle name="常规 2 3 2 5 2 2" xfId="526"/>
    <cellStyle name="常规 2 3 2 5 3" xfId="527"/>
    <cellStyle name="常规 2 3 2 5 3 2" xfId="528"/>
    <cellStyle name="常规 2 3 2 5 4" xfId="529"/>
    <cellStyle name="常规 2 3 2 7 4" xfId="530"/>
    <cellStyle name="常规 2 3 2 6 2 3" xfId="531"/>
    <cellStyle name="常规 2 3 2 6 3 2" xfId="532"/>
    <cellStyle name="常规 2 3 2 7 2" xfId="533"/>
    <cellStyle name="常规 2 4 10" xfId="534"/>
    <cellStyle name="常规 2 3 2 7 2 3" xfId="535"/>
    <cellStyle name="常规 2 3 2 8" xfId="536"/>
    <cellStyle name="常规 2 3 3" xfId="537"/>
    <cellStyle name="常规 2 3 4" xfId="538"/>
    <cellStyle name="常规 2 3 5" xfId="539"/>
    <cellStyle name="常规 2 3 6" xfId="540"/>
    <cellStyle name="常规 2 3 7" xfId="541"/>
    <cellStyle name="常规 2 3 8" xfId="542"/>
    <cellStyle name="常规 2 3 8 2" xfId="543"/>
    <cellStyle name="常规 2 3 8 3" xfId="544"/>
    <cellStyle name="常规 2 3 9" xfId="545"/>
    <cellStyle name="常规 2 3 9 2" xfId="546"/>
    <cellStyle name="常规 2 4" xfId="547"/>
    <cellStyle name="常规 2 4 13" xfId="548"/>
    <cellStyle name="常规 2 4 14" xfId="549"/>
    <cellStyle name="常规 2 4 15" xfId="550"/>
    <cellStyle name="常规 2 4 17" xfId="551"/>
    <cellStyle name="常规 2 4 18" xfId="552"/>
    <cellStyle name="常规 2 4 2" xfId="553"/>
    <cellStyle name="常规 2 4 2 2" xfId="554"/>
    <cellStyle name="输出 2 2 2" xfId="555"/>
    <cellStyle name="常规 2 4 2 3" xfId="556"/>
    <cellStyle name="常规 2 4 2 3 2" xfId="557"/>
    <cellStyle name="常规 2 4 2 3 2 2" xfId="558"/>
    <cellStyle name="常规 2 4 2 3 3" xfId="559"/>
    <cellStyle name="常规 2 4 2 4" xfId="560"/>
    <cellStyle name="常规 2 4 2 5" xfId="561"/>
    <cellStyle name="常规 2 4 3" xfId="562"/>
    <cellStyle name="常规 2 4 4" xfId="563"/>
    <cellStyle name="常规 2 4 5" xfId="564"/>
    <cellStyle name="常规 2 4 6" xfId="565"/>
    <cellStyle name="常规 2 4 7" xfId="566"/>
    <cellStyle name="常规 2 4 8" xfId="567"/>
    <cellStyle name="常规 2 4 8 2" xfId="568"/>
    <cellStyle name="常规 2 4 8 2 2" xfId="569"/>
    <cellStyle name="常规 2 4 8 3" xfId="570"/>
    <cellStyle name="常规 2 4 9" xfId="571"/>
    <cellStyle name="常规 2 4 9 2" xfId="572"/>
    <cellStyle name="常规 2 5" xfId="573"/>
    <cellStyle name="常规 2 5 2" xfId="574"/>
    <cellStyle name="常规 2 5 2 2" xfId="575"/>
    <cellStyle name="常规 2 5 3" xfId="576"/>
    <cellStyle name="常规 2 5 4" xfId="577"/>
    <cellStyle name="常规 2 5 5" xfId="578"/>
    <cellStyle name="常规 2 5 6" xfId="579"/>
    <cellStyle name="常规 2 5 7" xfId="580"/>
    <cellStyle name="常规 2 5 8" xfId="581"/>
    <cellStyle name="常规 2 6" xfId="582"/>
    <cellStyle name="常规 2 6 2" xfId="583"/>
    <cellStyle name="常规 2 7" xfId="584"/>
    <cellStyle name="输入 2" xfId="585"/>
    <cellStyle name="常规 2 8" xfId="586"/>
    <cellStyle name="输入 2 2" xfId="587"/>
    <cellStyle name="常规 2 8 2" xfId="588"/>
    <cellStyle name="输入 2 2 2" xfId="589"/>
    <cellStyle name="常规 2 8 2 2" xfId="590"/>
    <cellStyle name="常规 2 8 2 2 2" xfId="591"/>
    <cellStyle name="常规 2 8 2 3" xfId="592"/>
    <cellStyle name="输入 2 3" xfId="593"/>
    <cellStyle name="常规 2 8 3" xfId="594"/>
    <cellStyle name="常规 2 8 3 2" xfId="595"/>
    <cellStyle name="输入 2 4" xfId="596"/>
    <cellStyle name="常规 2 8 4" xfId="597"/>
    <cellStyle name="输入 3" xfId="598"/>
    <cellStyle name="常规 2 9" xfId="599"/>
    <cellStyle name="常规 2 9 2" xfId="600"/>
    <cellStyle name="常规 2 9 2 2" xfId="601"/>
    <cellStyle name="常规 2 9 2 2 2" xfId="602"/>
    <cellStyle name="常规 2 9 2 3" xfId="603"/>
    <cellStyle name="常规 2 9 3" xfId="604"/>
    <cellStyle name="常规 2 9 3 2" xfId="605"/>
    <cellStyle name="常规 2 9 4" xfId="606"/>
    <cellStyle name="常规 3" xfId="607"/>
    <cellStyle name="常规 3 11" xfId="608"/>
    <cellStyle name="常规 3 12" xfId="609"/>
    <cellStyle name="常规 3 13" xfId="610"/>
    <cellStyle name="常规 3 13 2" xfId="611"/>
    <cellStyle name="常规 3 13 2 2" xfId="612"/>
    <cellStyle name="常规 3 13 3" xfId="613"/>
    <cellStyle name="常规 3 14" xfId="614"/>
    <cellStyle name="常规 3 14 2" xfId="615"/>
    <cellStyle name="常规 3 14 2 2" xfId="616"/>
    <cellStyle name="常规 3 14 3" xfId="617"/>
    <cellStyle name="常规 3 20" xfId="618"/>
    <cellStyle name="常规 3 15" xfId="619"/>
    <cellStyle name="常规 3 15 2" xfId="620"/>
    <cellStyle name="常规 3 21" xfId="621"/>
    <cellStyle name="常规 3 16" xfId="622"/>
    <cellStyle name="常规 3 17" xfId="623"/>
    <cellStyle name="常规 3 18" xfId="624"/>
    <cellStyle name="常规 3 19" xfId="625"/>
    <cellStyle name="常规 3 2" xfId="626"/>
    <cellStyle name="常规 3 2 2" xfId="627"/>
    <cellStyle name="常规 3 2 3" xfId="628"/>
    <cellStyle name="常规 3 2 4" xfId="629"/>
    <cellStyle name="常规 3 3" xfId="630"/>
    <cellStyle name="常规 3 4" xfId="631"/>
    <cellStyle name="常规 3 5" xfId="632"/>
    <cellStyle name="常规 3 6" xfId="633"/>
    <cellStyle name="常规 3 7" xfId="634"/>
    <cellStyle name="常规 3 8" xfId="635"/>
    <cellStyle name="常规 3 9" xfId="636"/>
    <cellStyle name="常规 4" xfId="637"/>
    <cellStyle name="常规 4 10" xfId="638"/>
    <cellStyle name="常规 4 2" xfId="639"/>
    <cellStyle name="常规 4 3" xfId="640"/>
    <cellStyle name="常规 4 4" xfId="641"/>
    <cellStyle name="常规 4 5" xfId="642"/>
    <cellStyle name="常规 4 6" xfId="643"/>
    <cellStyle name="常规 4 7" xfId="644"/>
    <cellStyle name="常规 4 8" xfId="645"/>
    <cellStyle name="常规 4 8 2 2" xfId="646"/>
    <cellStyle name="常规 4 8 3" xfId="647"/>
    <cellStyle name="常规 4 9" xfId="648"/>
    <cellStyle name="常规 4 9 2 2" xfId="649"/>
    <cellStyle name="常规 4 9 3" xfId="650"/>
    <cellStyle name="常规 5" xfId="651"/>
    <cellStyle name="常规 5 10" xfId="652"/>
    <cellStyle name="常规 5 11" xfId="653"/>
    <cellStyle name="常规 5 12" xfId="654"/>
    <cellStyle name="常规 5 13" xfId="655"/>
    <cellStyle name="常规 5 14" xfId="656"/>
    <cellStyle name="常规 5 15" xfId="657"/>
    <cellStyle name="常规 5 2" xfId="658"/>
    <cellStyle name="常规 5 3" xfId="659"/>
    <cellStyle name="常规 5 4" xfId="660"/>
    <cellStyle name="常规 5 5" xfId="661"/>
    <cellStyle name="常规 5 7" xfId="662"/>
    <cellStyle name="常规 5 8" xfId="663"/>
    <cellStyle name="常规 5 8 2" xfId="664"/>
    <cellStyle name="常规 5 8 2 2" xfId="665"/>
    <cellStyle name="常规 5 8 3" xfId="666"/>
    <cellStyle name="常规 5 9" xfId="667"/>
    <cellStyle name="常规 5 9 2" xfId="668"/>
    <cellStyle name="常规 5 9 2 2" xfId="669"/>
    <cellStyle name="常规 5 9 3" xfId="670"/>
    <cellStyle name="常规 6" xfId="671"/>
    <cellStyle name="常规 6 10" xfId="672"/>
    <cellStyle name="常规 6 2" xfId="673"/>
    <cellStyle name="常规 6 2 2" xfId="674"/>
    <cellStyle name="常规 6 2 3" xfId="675"/>
    <cellStyle name="常规 6 3" xfId="676"/>
    <cellStyle name="常规 6 4" xfId="677"/>
    <cellStyle name="常规 6 6" xfId="678"/>
    <cellStyle name="常规 6 7" xfId="679"/>
    <cellStyle name="常规 6 8" xfId="680"/>
    <cellStyle name="常规 6 8 2" xfId="681"/>
    <cellStyle name="常规 6 8 2 2" xfId="682"/>
    <cellStyle name="常规 6 8 3" xfId="683"/>
    <cellStyle name="常规 6 9" xfId="684"/>
    <cellStyle name="常规 6 9 2" xfId="685"/>
    <cellStyle name="常规 6 9 2 2" xfId="686"/>
    <cellStyle name="常规 6 9 3" xfId="687"/>
    <cellStyle name="常规 7" xfId="688"/>
    <cellStyle name="常规 7 2" xfId="689"/>
    <cellStyle name="常规 7 3" xfId="690"/>
    <cellStyle name="常规 7 4" xfId="691"/>
    <cellStyle name="常规 7 5" xfId="692"/>
    <cellStyle name="常规 7 6" xfId="693"/>
    <cellStyle name="常规 7 7" xfId="694"/>
    <cellStyle name="常规 7 8 2" xfId="695"/>
    <cellStyle name="常规 7 8 2 2" xfId="696"/>
    <cellStyle name="常规 7 8 3" xfId="697"/>
    <cellStyle name="常规 7 9" xfId="698"/>
    <cellStyle name="常规 7 9 2" xfId="699"/>
    <cellStyle name="常规 7 9 2 2" xfId="700"/>
    <cellStyle name="常规 7 9 3" xfId="701"/>
    <cellStyle name="常规 8" xfId="702"/>
    <cellStyle name="常规 8 2" xfId="703"/>
    <cellStyle name="常规 8 2 2" xfId="704"/>
    <cellStyle name="常规 8 2 2 2" xfId="705"/>
    <cellStyle name="常规 8 2 3" xfId="706"/>
    <cellStyle name="常规 8 3 2" xfId="707"/>
    <cellStyle name="常规 8 3 2 2" xfId="708"/>
    <cellStyle name="常规 8 3 3" xfId="709"/>
    <cellStyle name="常规 9" xfId="710"/>
    <cellStyle name="常规 9 2 2" xfId="711"/>
    <cellStyle name="常规 9 2 2 2" xfId="712"/>
    <cellStyle name="常规 9 2 3" xfId="713"/>
    <cellStyle name="常规 9 3 2" xfId="714"/>
    <cellStyle name="常规 9 3 2 2" xfId="715"/>
    <cellStyle name="常规 9 3 3" xfId="716"/>
    <cellStyle name="常规_Sheet1" xfId="717"/>
    <cellStyle name="强调文字颜色 1 2" xfId="718"/>
    <cellStyle name="强调文字颜色 1 2 2" xfId="719"/>
    <cellStyle name="强调文字颜色 1 2 2 2" xfId="720"/>
    <cellStyle name="强调文字颜色 1 2 3" xfId="721"/>
    <cellStyle name="强调文字颜色 1 2 4" xfId="722"/>
    <cellStyle name="强调文字颜色 1 2 5" xfId="723"/>
    <cellStyle name="强调文字颜色 1 3" xfId="724"/>
    <cellStyle name="强调文字颜色 1 4" xfId="725"/>
    <cellStyle name="强调文字颜色 1 5" xfId="726"/>
    <cellStyle name="强调文字颜色 2 2" xfId="727"/>
    <cellStyle name="强调文字颜色 2 2 2" xfId="728"/>
    <cellStyle name="强调文字颜色 2 2 3" xfId="729"/>
    <cellStyle name="强调文字颜色 2 2 4" xfId="730"/>
    <cellStyle name="强调文字颜色 2 2 5" xfId="731"/>
    <cellStyle name="强调文字颜色 2 3" xfId="732"/>
    <cellStyle name="强调文字颜色 2 4" xfId="733"/>
    <cellStyle name="强调文字颜色 2 5" xfId="734"/>
    <cellStyle name="强调文字颜色 3 2" xfId="735"/>
    <cellStyle name="强调文字颜色 3 2 2" xfId="736"/>
    <cellStyle name="强调文字颜色 3 2 2 2" xfId="737"/>
    <cellStyle name="强调文字颜色 3 2 3" xfId="738"/>
    <cellStyle name="强调文字颜色 3 2 4" xfId="739"/>
    <cellStyle name="强调文字颜色 3 2 5" xfId="740"/>
    <cellStyle name="强调文字颜色 4 2" xfId="741"/>
    <cellStyle name="强调文字颜色 4 2 2" xfId="742"/>
    <cellStyle name="强调文字颜色 4 2 2 2" xfId="743"/>
    <cellStyle name="强调文字颜色 4 2 3" xfId="744"/>
    <cellStyle name="强调文字颜色 4 2 4" xfId="745"/>
    <cellStyle name="强调文字颜色 4 2 5" xfId="746"/>
    <cellStyle name="强调文字颜色 4 3" xfId="747"/>
    <cellStyle name="强调文字颜色 4 4" xfId="748"/>
    <cellStyle name="强调文字颜色 4 5" xfId="749"/>
    <cellStyle name="强调文字颜色 5 2 2 2" xfId="750"/>
    <cellStyle name="强调文字颜色 5 2 3" xfId="751"/>
    <cellStyle name="强调文字颜色 5 2 4" xfId="752"/>
    <cellStyle name="强调文字颜色 5 2 5" xfId="753"/>
    <cellStyle name="强调文字颜色 5 4" xfId="754"/>
    <cellStyle name="强调文字颜色 5 5" xfId="755"/>
    <cellStyle name="强调文字颜色 6 2 2 2" xfId="756"/>
    <cellStyle name="强调文字颜色 6 2 3" xfId="757"/>
    <cellStyle name="强调文字颜色 6 2 4" xfId="758"/>
    <cellStyle name="强调文字颜色 6 2 5" xfId="759"/>
    <cellStyle name="强调文字颜色 6 4" xfId="760"/>
    <cellStyle name="强调文字颜色 6 5" xfId="761"/>
    <cellStyle name="标题 1 2" xfId="762"/>
    <cellStyle name="标题 1 2 2" xfId="763"/>
    <cellStyle name="标题 1 2 2 2" xfId="764"/>
    <cellStyle name="标题 1 2 3" xfId="765"/>
    <cellStyle name="标题 1 2 4" xfId="766"/>
    <cellStyle name="标题 1 3" xfId="767"/>
    <cellStyle name="标题 2 2" xfId="768"/>
    <cellStyle name="标题 2 2 2" xfId="769"/>
    <cellStyle name="标题 2 2 2 2" xfId="770"/>
    <cellStyle name="标题 2 2 3" xfId="771"/>
    <cellStyle name="标题 2 2 4" xfId="772"/>
    <cellStyle name="标题 2 3" xfId="773"/>
    <cellStyle name="标题 3 2" xfId="774"/>
    <cellStyle name="标题 3 2 2 2" xfId="775"/>
    <cellStyle name="标题 3 2 3" xfId="776"/>
    <cellStyle name="标题 3 2 4" xfId="777"/>
    <cellStyle name="标题 3 3" xfId="778"/>
    <cellStyle name="标题 4 2" xfId="779"/>
    <cellStyle name="标题 4 2 2" xfId="780"/>
    <cellStyle name="标题 4 2 2 2" xfId="781"/>
    <cellStyle name="标题 4 2 3" xfId="782"/>
    <cellStyle name="标题 4 2 4" xfId="783"/>
    <cellStyle name="标题 4 3" xfId="784"/>
    <cellStyle name="标题 5" xfId="785"/>
    <cellStyle name="标题 5 2" xfId="786"/>
    <cellStyle name="标题 5 2 2" xfId="787"/>
    <cellStyle name="标题 5 3" xfId="788"/>
    <cellStyle name="标题 5 4" xfId="789"/>
    <cellStyle name="标题 6" xfId="790"/>
    <cellStyle name="检查单元格 2" xfId="791"/>
    <cellStyle name="检查单元格 2 2" xfId="792"/>
    <cellStyle name="检查单元格 2 3" xfId="793"/>
    <cellStyle name="检查单元格 2 4" xfId="794"/>
    <cellStyle name="检查单元格 2 5" xfId="795"/>
    <cellStyle name="检查单元格 3" xfId="796"/>
    <cellStyle name="检查单元格 4" xfId="797"/>
    <cellStyle name="检查单元格 5" xfId="798"/>
    <cellStyle name="汇总 2" xfId="799"/>
    <cellStyle name="汇总 2 2" xfId="800"/>
    <cellStyle name="汇总 2 2 2" xfId="801"/>
    <cellStyle name="汇总 2 3" xfId="802"/>
    <cellStyle name="汇总 2 4" xfId="803"/>
    <cellStyle name="注释 2" xfId="804"/>
    <cellStyle name="注释 2 2" xfId="805"/>
    <cellStyle name="注释 2 2 2" xfId="806"/>
    <cellStyle name="注释 2 3" xfId="807"/>
    <cellStyle name="注释 2 4" xfId="808"/>
    <cellStyle name="注释 2 5" xfId="809"/>
    <cellStyle name="注释 3" xfId="810"/>
    <cellStyle name="注释 4" xfId="811"/>
    <cellStyle name="注释 5" xfId="812"/>
    <cellStyle name="解释性文本 2" xfId="813"/>
    <cellStyle name="解释性文本 2 2" xfId="814"/>
    <cellStyle name="解释性文本 3" xfId="815"/>
    <cellStyle name="警告文本 2" xfId="816"/>
    <cellStyle name="警告文本 2 2" xfId="817"/>
    <cellStyle name="警告文本 2 2 2" xfId="818"/>
    <cellStyle name="警告文本 2 3" xfId="819"/>
    <cellStyle name="警告文本 2 4" xfId="820"/>
    <cellStyle name="警告文本 3" xfId="821"/>
    <cellStyle name="计算 2" xfId="822"/>
    <cellStyle name="计算 2 2" xfId="823"/>
    <cellStyle name="计算 2 2 2" xfId="824"/>
    <cellStyle name="计算 2 3" xfId="825"/>
    <cellStyle name="计算 2 4" xfId="826"/>
    <cellStyle name="计算 2 5" xfId="827"/>
    <cellStyle name="计算 3" xfId="828"/>
    <cellStyle name="计算 4" xfId="829"/>
    <cellStyle name="计算 5" xfId="830"/>
    <cellStyle name="输入 2 5" xfId="831"/>
    <cellStyle name="输入 4" xfId="832"/>
    <cellStyle name="输入 5" xfId="833"/>
    <cellStyle name="输出 2" xfId="834"/>
    <cellStyle name="输出 2 2" xfId="835"/>
    <cellStyle name="输出 2 3" xfId="836"/>
    <cellStyle name="输出 2 4" xfId="837"/>
    <cellStyle name="输出 2 5" xfId="838"/>
    <cellStyle name="输出 3" xfId="839"/>
    <cellStyle name="输出 4" xfId="840"/>
    <cellStyle name="输出 5" xfId="841"/>
    <cellStyle name="适中 2" xfId="842"/>
    <cellStyle name="适中 2 2" xfId="843"/>
    <cellStyle name="适中 2 3" xfId="844"/>
    <cellStyle name="适中 2 4" xfId="845"/>
    <cellStyle name="适中 2 5" xfId="846"/>
    <cellStyle name="适中 3" xfId="847"/>
    <cellStyle name="适中 4" xfId="848"/>
    <cellStyle name="适中 5" xfId="849"/>
    <cellStyle name="链接单元格 2" xfId="850"/>
    <cellStyle name="链接单元格 2 2" xfId="851"/>
    <cellStyle name="链接单元格 2 2 2" xfId="852"/>
    <cellStyle name="链接单元格 2 3" xfId="853"/>
    <cellStyle name="链接单元格 2 4" xfId="854"/>
    <cellStyle name="链接单元格 3" xfId="855"/>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9" Type="http://schemas.openxmlformats.org/officeDocument/2006/relationships/sharedStrings" Target="sharedStrings.xml"/><Relationship Id="rId48" Type="http://schemas.openxmlformats.org/officeDocument/2006/relationships/styles" Target="styles.xml"/><Relationship Id="rId47" Type="http://schemas.openxmlformats.org/officeDocument/2006/relationships/theme" Target="theme/theme1.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9"/>
  <sheetViews>
    <sheetView tabSelected="1" workbookViewId="0">
      <selection activeCell="C3" sqref="C3:E3"/>
    </sheetView>
  </sheetViews>
  <sheetFormatPr defaultColWidth="9" defaultRowHeight="13.5"/>
  <cols>
    <col min="1" max="2" width="9.75" style="142" customWidth="1"/>
    <col min="3" max="3" width="21.25" style="142" customWidth="1"/>
    <col min="4" max="4" width="7.375" style="142" customWidth="1"/>
    <col min="5" max="5" width="9.375" style="142" customWidth="1"/>
    <col min="6" max="7" width="9" style="142" customWidth="1"/>
    <col min="8" max="8" width="8" style="142" customWidth="1"/>
    <col min="9" max="9" width="9.125" style="142" customWidth="1"/>
    <col min="10" max="10" width="10" style="142" customWidth="1"/>
    <col min="11" max="11" width="9.375" style="142" customWidth="1"/>
    <col min="12" max="12" width="9.25" style="142"/>
    <col min="13" max="13" width="10.25" style="142" customWidth="1"/>
    <col min="14" max="14" width="5" style="142" customWidth="1"/>
    <col min="15" max="16" width="9" style="142"/>
    <col min="17" max="17" width="9.25" style="142"/>
    <col min="18" max="16383" width="9" style="142"/>
  </cols>
  <sheetData>
    <row r="1" s="135" customFormat="1" ht="33" customHeight="1" spans="1:15">
      <c r="A1" s="7" t="s">
        <v>0</v>
      </c>
      <c r="B1" s="7"/>
      <c r="C1" s="7"/>
      <c r="D1" s="7"/>
      <c r="E1" s="7"/>
      <c r="F1" s="7"/>
      <c r="G1" s="7"/>
      <c r="H1" s="7"/>
      <c r="I1" s="7"/>
      <c r="J1" s="7"/>
      <c r="K1" s="7"/>
      <c r="L1" s="7"/>
      <c r="M1" s="7"/>
      <c r="N1" s="7"/>
      <c r="O1" s="7"/>
    </row>
    <row r="2" s="136" customFormat="1" ht="33" customHeight="1" spans="1:15">
      <c r="A2" s="8" t="s">
        <v>1</v>
      </c>
      <c r="B2" s="8"/>
      <c r="C2" s="8"/>
      <c r="D2" s="8"/>
      <c r="E2" s="8"/>
      <c r="F2" s="8"/>
      <c r="G2" s="8"/>
      <c r="H2" s="8"/>
      <c r="I2" s="8"/>
      <c r="J2" s="8"/>
      <c r="K2" s="8"/>
      <c r="L2" s="8"/>
      <c r="M2" s="8"/>
      <c r="N2" s="8"/>
      <c r="O2" s="8"/>
    </row>
    <row r="3" s="137" customFormat="1" ht="26" customHeight="1" spans="1:13">
      <c r="A3" s="143" t="s">
        <v>2</v>
      </c>
      <c r="B3" s="143"/>
      <c r="C3" s="144" t="s">
        <v>3</v>
      </c>
      <c r="D3" s="144"/>
      <c r="E3" s="144"/>
      <c r="F3" s="144"/>
      <c r="G3" s="144"/>
      <c r="H3" s="144" t="s">
        <v>4</v>
      </c>
      <c r="I3" s="144"/>
      <c r="J3" s="144"/>
      <c r="K3" s="144"/>
      <c r="L3" s="144"/>
      <c r="M3" s="144"/>
    </row>
    <row r="4" s="136" customFormat="1" ht="28" customHeight="1" spans="1:15">
      <c r="A4" s="145" t="s">
        <v>5</v>
      </c>
      <c r="B4" s="146" t="s">
        <v>6</v>
      </c>
      <c r="C4" s="146" t="s">
        <v>7</v>
      </c>
      <c r="D4" s="146" t="s">
        <v>8</v>
      </c>
      <c r="E4" s="146" t="s">
        <v>9</v>
      </c>
      <c r="F4" s="147" t="s">
        <v>10</v>
      </c>
      <c r="G4" s="148"/>
      <c r="H4" s="148"/>
      <c r="I4" s="148"/>
      <c r="J4" s="148"/>
      <c r="K4" s="160"/>
      <c r="L4" s="146" t="s">
        <v>11</v>
      </c>
      <c r="M4" s="146" t="s">
        <v>12</v>
      </c>
      <c r="N4" s="146" t="s">
        <v>13</v>
      </c>
      <c r="O4" s="161" t="s">
        <v>14</v>
      </c>
    </row>
    <row r="5" s="136" customFormat="1" ht="42" customHeight="1" spans="1:15">
      <c r="A5" s="149"/>
      <c r="B5" s="150"/>
      <c r="C5" s="150"/>
      <c r="D5" s="150"/>
      <c r="E5" s="150"/>
      <c r="F5" s="151" t="s">
        <v>15</v>
      </c>
      <c r="G5" s="152" t="s">
        <v>16</v>
      </c>
      <c r="H5" s="151" t="s">
        <v>17</v>
      </c>
      <c r="I5" s="152" t="s">
        <v>18</v>
      </c>
      <c r="J5" s="152" t="s">
        <v>19</v>
      </c>
      <c r="K5" s="152" t="s">
        <v>20</v>
      </c>
      <c r="L5" s="150"/>
      <c r="M5" s="150"/>
      <c r="N5" s="150"/>
      <c r="O5" s="162"/>
    </row>
    <row r="6" s="136" customFormat="1" ht="41" customHeight="1" spans="1:15">
      <c r="A6" s="153" t="s">
        <v>21</v>
      </c>
      <c r="B6" s="151" t="s">
        <v>22</v>
      </c>
      <c r="C6" s="151" t="s">
        <v>23</v>
      </c>
      <c r="D6" s="151">
        <v>1</v>
      </c>
      <c r="E6" s="151" t="s">
        <v>24</v>
      </c>
      <c r="F6" s="151">
        <v>3</v>
      </c>
      <c r="G6" s="154">
        <v>4</v>
      </c>
      <c r="H6" s="150" t="s">
        <v>25</v>
      </c>
      <c r="I6" s="151">
        <v>6</v>
      </c>
      <c r="J6" s="151" t="s">
        <v>26</v>
      </c>
      <c r="K6" s="151" t="s">
        <v>27</v>
      </c>
      <c r="L6" s="151" t="s">
        <v>28</v>
      </c>
      <c r="M6" s="151" t="s">
        <v>29</v>
      </c>
      <c r="N6" s="151">
        <v>11</v>
      </c>
      <c r="O6" s="163">
        <v>12</v>
      </c>
    </row>
    <row r="7" s="138" customFormat="1" ht="24.95" customHeight="1" spans="1:17">
      <c r="A7" s="155" t="s">
        <v>30</v>
      </c>
      <c r="B7" s="156" t="s">
        <v>31</v>
      </c>
      <c r="C7" s="157" t="s">
        <v>32</v>
      </c>
      <c r="D7" s="157">
        <v>82</v>
      </c>
      <c r="E7" s="158">
        <f t="shared" ref="E7:E70" si="0">D7*0.4</f>
        <v>32.8</v>
      </c>
      <c r="F7" s="158">
        <v>28.3</v>
      </c>
      <c r="G7" s="158">
        <f t="shared" ref="G7:G70" si="1">H7-F7</f>
        <v>62.74</v>
      </c>
      <c r="H7" s="159">
        <v>91.04</v>
      </c>
      <c r="I7" s="164">
        <v>0.9862</v>
      </c>
      <c r="J7" s="164">
        <f t="shared" ref="J7:J70" si="2">G7*I7</f>
        <v>61.874188</v>
      </c>
      <c r="K7" s="158">
        <f t="shared" ref="K7:K70" si="3">ROUND(F7+J7,3)</f>
        <v>90.174</v>
      </c>
      <c r="L7" s="158">
        <f t="shared" ref="L7:L70" si="4">K7*0.6</f>
        <v>54.1044</v>
      </c>
      <c r="M7" s="158">
        <f t="shared" ref="M7:M70" si="5">E7+L7</f>
        <v>86.9044</v>
      </c>
      <c r="N7" s="165">
        <f t="shared" ref="N7:N70" si="6">RANK(M7,$M$7:$M$84)</f>
        <v>1</v>
      </c>
      <c r="O7" s="166" t="s">
        <v>33</v>
      </c>
      <c r="Q7" s="168"/>
    </row>
    <row r="8" s="138" customFormat="1" ht="24.95" customHeight="1" spans="1:15">
      <c r="A8" s="155" t="s">
        <v>30</v>
      </c>
      <c r="B8" s="156" t="s">
        <v>34</v>
      </c>
      <c r="C8" s="157" t="s">
        <v>35</v>
      </c>
      <c r="D8" s="157">
        <v>75</v>
      </c>
      <c r="E8" s="158">
        <f t="shared" si="0"/>
        <v>30</v>
      </c>
      <c r="F8" s="158">
        <v>28.7</v>
      </c>
      <c r="G8" s="158">
        <f t="shared" si="1"/>
        <v>63.26</v>
      </c>
      <c r="H8" s="159">
        <v>91.96</v>
      </c>
      <c r="I8" s="164">
        <v>0.9862</v>
      </c>
      <c r="J8" s="164">
        <f t="shared" si="2"/>
        <v>62.387012</v>
      </c>
      <c r="K8" s="158">
        <f t="shared" si="3"/>
        <v>91.087</v>
      </c>
      <c r="L8" s="158">
        <f t="shared" si="4"/>
        <v>54.6522</v>
      </c>
      <c r="M8" s="158">
        <f t="shared" si="5"/>
        <v>84.6522</v>
      </c>
      <c r="N8" s="165">
        <f t="shared" si="6"/>
        <v>2</v>
      </c>
      <c r="O8" s="166" t="s">
        <v>33</v>
      </c>
    </row>
    <row r="9" s="138" customFormat="1" ht="24.95" customHeight="1" spans="1:15">
      <c r="A9" s="155" t="s">
        <v>30</v>
      </c>
      <c r="B9" s="156" t="s">
        <v>36</v>
      </c>
      <c r="C9" s="157" t="s">
        <v>37</v>
      </c>
      <c r="D9" s="157">
        <v>77</v>
      </c>
      <c r="E9" s="158">
        <f t="shared" si="0"/>
        <v>30.8</v>
      </c>
      <c r="F9" s="158">
        <v>27.93</v>
      </c>
      <c r="G9" s="158">
        <f t="shared" si="1"/>
        <v>62.54</v>
      </c>
      <c r="H9" s="159">
        <v>90.47</v>
      </c>
      <c r="I9" s="164">
        <v>0.9862</v>
      </c>
      <c r="J9" s="164">
        <f t="shared" si="2"/>
        <v>61.676948</v>
      </c>
      <c r="K9" s="158">
        <f t="shared" si="3"/>
        <v>89.607</v>
      </c>
      <c r="L9" s="158">
        <f t="shared" si="4"/>
        <v>53.7642</v>
      </c>
      <c r="M9" s="158">
        <f t="shared" si="5"/>
        <v>84.5642</v>
      </c>
      <c r="N9" s="165">
        <f t="shared" si="6"/>
        <v>3</v>
      </c>
      <c r="O9" s="166" t="s">
        <v>33</v>
      </c>
    </row>
    <row r="10" s="138" customFormat="1" ht="24.95" customHeight="1" spans="1:15">
      <c r="A10" s="155" t="s">
        <v>38</v>
      </c>
      <c r="B10" s="156" t="s">
        <v>39</v>
      </c>
      <c r="C10" s="157" t="s">
        <v>40</v>
      </c>
      <c r="D10" s="157">
        <v>72</v>
      </c>
      <c r="E10" s="158">
        <f t="shared" si="0"/>
        <v>28.8</v>
      </c>
      <c r="F10" s="158">
        <v>27.05</v>
      </c>
      <c r="G10" s="158">
        <f t="shared" si="1"/>
        <v>61.63</v>
      </c>
      <c r="H10" s="159">
        <v>88.68</v>
      </c>
      <c r="I10" s="164">
        <v>1.0117</v>
      </c>
      <c r="J10" s="164">
        <f t="shared" si="2"/>
        <v>62.351071</v>
      </c>
      <c r="K10" s="158">
        <f t="shared" si="3"/>
        <v>89.401</v>
      </c>
      <c r="L10" s="158">
        <f t="shared" si="4"/>
        <v>53.6406</v>
      </c>
      <c r="M10" s="158">
        <f t="shared" si="5"/>
        <v>82.4406</v>
      </c>
      <c r="N10" s="165">
        <f t="shared" si="6"/>
        <v>4</v>
      </c>
      <c r="O10" s="166" t="s">
        <v>33</v>
      </c>
    </row>
    <row r="11" s="138" customFormat="1" ht="24.95" customHeight="1" spans="1:15">
      <c r="A11" s="155" t="s">
        <v>30</v>
      </c>
      <c r="B11" s="156" t="s">
        <v>41</v>
      </c>
      <c r="C11" s="157" t="s">
        <v>42</v>
      </c>
      <c r="D11" s="157">
        <v>79.5</v>
      </c>
      <c r="E11" s="158">
        <f t="shared" si="0"/>
        <v>31.8</v>
      </c>
      <c r="F11" s="158">
        <v>24.63</v>
      </c>
      <c r="G11" s="158">
        <f t="shared" si="1"/>
        <v>60.28</v>
      </c>
      <c r="H11" s="159">
        <v>84.91</v>
      </c>
      <c r="I11" s="164">
        <v>0.9862</v>
      </c>
      <c r="J11" s="164">
        <f t="shared" si="2"/>
        <v>59.448136</v>
      </c>
      <c r="K11" s="158">
        <f t="shared" si="3"/>
        <v>84.078</v>
      </c>
      <c r="L11" s="158">
        <f t="shared" si="4"/>
        <v>50.4468</v>
      </c>
      <c r="M11" s="158">
        <f t="shared" si="5"/>
        <v>82.2468</v>
      </c>
      <c r="N11" s="165">
        <f t="shared" si="6"/>
        <v>5</v>
      </c>
      <c r="O11" s="166" t="s">
        <v>33</v>
      </c>
    </row>
    <row r="12" s="138" customFormat="1" ht="24.95" customHeight="1" spans="1:15">
      <c r="A12" s="155" t="s">
        <v>38</v>
      </c>
      <c r="B12" s="156" t="s">
        <v>43</v>
      </c>
      <c r="C12" s="157" t="s">
        <v>44</v>
      </c>
      <c r="D12" s="157">
        <v>73</v>
      </c>
      <c r="E12" s="158">
        <f t="shared" si="0"/>
        <v>29.2</v>
      </c>
      <c r="F12" s="158">
        <v>27.4</v>
      </c>
      <c r="G12" s="158">
        <f t="shared" si="1"/>
        <v>59.78</v>
      </c>
      <c r="H12" s="159">
        <v>87.18</v>
      </c>
      <c r="I12" s="164">
        <v>1.0117</v>
      </c>
      <c r="J12" s="164">
        <f t="shared" si="2"/>
        <v>60.479426</v>
      </c>
      <c r="K12" s="158">
        <f t="shared" si="3"/>
        <v>87.879</v>
      </c>
      <c r="L12" s="158">
        <f t="shared" si="4"/>
        <v>52.7274</v>
      </c>
      <c r="M12" s="158">
        <f t="shared" si="5"/>
        <v>81.9274</v>
      </c>
      <c r="N12" s="165">
        <f t="shared" si="6"/>
        <v>6</v>
      </c>
      <c r="O12" s="166" t="s">
        <v>33</v>
      </c>
    </row>
    <row r="13" s="138" customFormat="1" ht="24.95" customHeight="1" spans="1:15">
      <c r="A13" s="155" t="s">
        <v>38</v>
      </c>
      <c r="B13" s="156" t="s">
        <v>45</v>
      </c>
      <c r="C13" s="157" t="s">
        <v>46</v>
      </c>
      <c r="D13" s="157">
        <v>73</v>
      </c>
      <c r="E13" s="158">
        <f t="shared" si="0"/>
        <v>29.2</v>
      </c>
      <c r="F13" s="158">
        <v>27.68</v>
      </c>
      <c r="G13" s="158">
        <f t="shared" si="1"/>
        <v>59.38</v>
      </c>
      <c r="H13" s="159">
        <v>87.06</v>
      </c>
      <c r="I13" s="164">
        <v>1.0117</v>
      </c>
      <c r="J13" s="164">
        <f t="shared" si="2"/>
        <v>60.074746</v>
      </c>
      <c r="K13" s="158">
        <f t="shared" si="3"/>
        <v>87.755</v>
      </c>
      <c r="L13" s="158">
        <f t="shared" si="4"/>
        <v>52.653</v>
      </c>
      <c r="M13" s="158">
        <f t="shared" si="5"/>
        <v>81.853</v>
      </c>
      <c r="N13" s="165">
        <f t="shared" si="6"/>
        <v>7</v>
      </c>
      <c r="O13" s="166" t="s">
        <v>33</v>
      </c>
    </row>
    <row r="14" s="138" customFormat="1" ht="24.95" customHeight="1" spans="1:15">
      <c r="A14" s="155" t="s">
        <v>30</v>
      </c>
      <c r="B14" s="156" t="s">
        <v>47</v>
      </c>
      <c r="C14" s="157" t="s">
        <v>48</v>
      </c>
      <c r="D14" s="157">
        <v>73.5</v>
      </c>
      <c r="E14" s="158">
        <f t="shared" si="0"/>
        <v>29.4</v>
      </c>
      <c r="F14" s="158">
        <v>26.25</v>
      </c>
      <c r="G14" s="158">
        <f t="shared" si="1"/>
        <v>61.94</v>
      </c>
      <c r="H14" s="159">
        <v>88.19</v>
      </c>
      <c r="I14" s="164">
        <v>0.9862</v>
      </c>
      <c r="J14" s="164">
        <f t="shared" si="2"/>
        <v>61.085228</v>
      </c>
      <c r="K14" s="158">
        <f t="shared" si="3"/>
        <v>87.335</v>
      </c>
      <c r="L14" s="158">
        <f t="shared" si="4"/>
        <v>52.401</v>
      </c>
      <c r="M14" s="158">
        <f t="shared" si="5"/>
        <v>81.801</v>
      </c>
      <c r="N14" s="165">
        <f t="shared" si="6"/>
        <v>8</v>
      </c>
      <c r="O14" s="166" t="s">
        <v>33</v>
      </c>
    </row>
    <row r="15" s="138" customFormat="1" ht="24.95" customHeight="1" spans="1:15">
      <c r="A15" s="155" t="s">
        <v>38</v>
      </c>
      <c r="B15" s="156" t="s">
        <v>49</v>
      </c>
      <c r="C15" s="157" t="s">
        <v>50</v>
      </c>
      <c r="D15" s="157">
        <v>70.5</v>
      </c>
      <c r="E15" s="158">
        <f t="shared" si="0"/>
        <v>28.2</v>
      </c>
      <c r="F15" s="158">
        <v>27.48</v>
      </c>
      <c r="G15" s="158">
        <f t="shared" si="1"/>
        <v>61.05</v>
      </c>
      <c r="H15" s="159">
        <v>88.53</v>
      </c>
      <c r="I15" s="164">
        <v>1.0117</v>
      </c>
      <c r="J15" s="164">
        <f t="shared" si="2"/>
        <v>61.764285</v>
      </c>
      <c r="K15" s="158">
        <f t="shared" si="3"/>
        <v>89.244</v>
      </c>
      <c r="L15" s="158">
        <f t="shared" si="4"/>
        <v>53.5464</v>
      </c>
      <c r="M15" s="158">
        <f t="shared" si="5"/>
        <v>81.7464</v>
      </c>
      <c r="N15" s="165">
        <f t="shared" si="6"/>
        <v>9</v>
      </c>
      <c r="O15" s="166" t="s">
        <v>33</v>
      </c>
    </row>
    <row r="16" s="138" customFormat="1" ht="24.95" customHeight="1" spans="1:15">
      <c r="A16" s="155" t="s">
        <v>30</v>
      </c>
      <c r="B16" s="156" t="s">
        <v>51</v>
      </c>
      <c r="C16" s="157" t="s">
        <v>52</v>
      </c>
      <c r="D16" s="157">
        <v>74</v>
      </c>
      <c r="E16" s="158">
        <f t="shared" si="0"/>
        <v>29.6</v>
      </c>
      <c r="F16" s="158">
        <v>25.75</v>
      </c>
      <c r="G16" s="158">
        <f t="shared" si="1"/>
        <v>61.54</v>
      </c>
      <c r="H16" s="159">
        <v>87.29</v>
      </c>
      <c r="I16" s="164">
        <v>0.9862</v>
      </c>
      <c r="J16" s="164">
        <f t="shared" si="2"/>
        <v>60.690748</v>
      </c>
      <c r="K16" s="158">
        <f t="shared" si="3"/>
        <v>86.441</v>
      </c>
      <c r="L16" s="158">
        <f t="shared" si="4"/>
        <v>51.8646</v>
      </c>
      <c r="M16" s="158">
        <f t="shared" si="5"/>
        <v>81.4646</v>
      </c>
      <c r="N16" s="165">
        <f t="shared" si="6"/>
        <v>10</v>
      </c>
      <c r="O16" s="166" t="s">
        <v>33</v>
      </c>
    </row>
    <row r="17" s="138" customFormat="1" ht="24.95" customHeight="1" spans="1:15">
      <c r="A17" s="155" t="s">
        <v>30</v>
      </c>
      <c r="B17" s="156" t="s">
        <v>53</v>
      </c>
      <c r="C17" s="157" t="s">
        <v>54</v>
      </c>
      <c r="D17" s="157">
        <v>74.5</v>
      </c>
      <c r="E17" s="158">
        <f t="shared" si="0"/>
        <v>29.8</v>
      </c>
      <c r="F17" s="158">
        <v>26.43</v>
      </c>
      <c r="G17" s="158">
        <f t="shared" si="1"/>
        <v>60.46</v>
      </c>
      <c r="H17" s="159">
        <v>86.89</v>
      </c>
      <c r="I17" s="164">
        <v>0.9862</v>
      </c>
      <c r="J17" s="164">
        <f t="shared" si="2"/>
        <v>59.625652</v>
      </c>
      <c r="K17" s="158">
        <f t="shared" si="3"/>
        <v>86.056</v>
      </c>
      <c r="L17" s="158">
        <f t="shared" si="4"/>
        <v>51.6336</v>
      </c>
      <c r="M17" s="158">
        <f t="shared" si="5"/>
        <v>81.4336</v>
      </c>
      <c r="N17" s="165">
        <f t="shared" si="6"/>
        <v>11</v>
      </c>
      <c r="O17" s="166" t="s">
        <v>33</v>
      </c>
    </row>
    <row r="18" s="138" customFormat="1" ht="24.95" customHeight="1" spans="1:15">
      <c r="A18" s="155" t="s">
        <v>30</v>
      </c>
      <c r="B18" s="156" t="s">
        <v>55</v>
      </c>
      <c r="C18" s="157" t="s">
        <v>56</v>
      </c>
      <c r="D18" s="157">
        <v>75</v>
      </c>
      <c r="E18" s="158">
        <f t="shared" si="0"/>
        <v>30</v>
      </c>
      <c r="F18" s="158">
        <v>27.68</v>
      </c>
      <c r="G18" s="158">
        <f t="shared" si="1"/>
        <v>58.42</v>
      </c>
      <c r="H18" s="159">
        <v>86.1</v>
      </c>
      <c r="I18" s="164">
        <v>0.9862</v>
      </c>
      <c r="J18" s="164">
        <f t="shared" si="2"/>
        <v>57.613804</v>
      </c>
      <c r="K18" s="158">
        <f t="shared" si="3"/>
        <v>85.294</v>
      </c>
      <c r="L18" s="158">
        <f t="shared" si="4"/>
        <v>51.1764</v>
      </c>
      <c r="M18" s="158">
        <f t="shared" si="5"/>
        <v>81.1764</v>
      </c>
      <c r="N18" s="165">
        <f t="shared" si="6"/>
        <v>12</v>
      </c>
      <c r="O18" s="166" t="s">
        <v>33</v>
      </c>
    </row>
    <row r="19" s="138" customFormat="1" ht="24.95" customHeight="1" spans="1:15">
      <c r="A19" s="155" t="s">
        <v>30</v>
      </c>
      <c r="B19" s="156" t="s">
        <v>57</v>
      </c>
      <c r="C19" s="157" t="s">
        <v>58</v>
      </c>
      <c r="D19" s="157">
        <v>75</v>
      </c>
      <c r="E19" s="158">
        <f t="shared" si="0"/>
        <v>30</v>
      </c>
      <c r="F19" s="158">
        <v>24.73</v>
      </c>
      <c r="G19" s="158">
        <f t="shared" si="1"/>
        <v>61.08</v>
      </c>
      <c r="H19" s="159">
        <v>85.81</v>
      </c>
      <c r="I19" s="164">
        <v>0.9862</v>
      </c>
      <c r="J19" s="164">
        <f t="shared" si="2"/>
        <v>60.237096</v>
      </c>
      <c r="K19" s="158">
        <f t="shared" si="3"/>
        <v>84.967</v>
      </c>
      <c r="L19" s="158">
        <f t="shared" si="4"/>
        <v>50.9802</v>
      </c>
      <c r="M19" s="158">
        <f t="shared" si="5"/>
        <v>80.9802</v>
      </c>
      <c r="N19" s="165">
        <f t="shared" si="6"/>
        <v>13</v>
      </c>
      <c r="O19" s="166" t="s">
        <v>33</v>
      </c>
    </row>
    <row r="20" s="138" customFormat="1" ht="24.95" customHeight="1" spans="1:15">
      <c r="A20" s="155" t="s">
        <v>38</v>
      </c>
      <c r="B20" s="156" t="s">
        <v>59</v>
      </c>
      <c r="C20" s="157" t="s">
        <v>60</v>
      </c>
      <c r="D20" s="157">
        <v>70.5</v>
      </c>
      <c r="E20" s="158">
        <f t="shared" si="0"/>
        <v>28.2</v>
      </c>
      <c r="F20" s="158">
        <v>26.33</v>
      </c>
      <c r="G20" s="158">
        <f t="shared" si="1"/>
        <v>60.84</v>
      </c>
      <c r="H20" s="159">
        <v>87.17</v>
      </c>
      <c r="I20" s="164">
        <v>1.0117</v>
      </c>
      <c r="J20" s="164">
        <f t="shared" si="2"/>
        <v>61.551828</v>
      </c>
      <c r="K20" s="158">
        <f t="shared" si="3"/>
        <v>87.882</v>
      </c>
      <c r="L20" s="158">
        <f t="shared" si="4"/>
        <v>52.7292</v>
      </c>
      <c r="M20" s="158">
        <f t="shared" si="5"/>
        <v>80.9292</v>
      </c>
      <c r="N20" s="165">
        <f t="shared" si="6"/>
        <v>14</v>
      </c>
      <c r="O20" s="166" t="s">
        <v>33</v>
      </c>
    </row>
    <row r="21" s="138" customFormat="1" ht="24.95" customHeight="1" spans="1:15">
      <c r="A21" s="155" t="s">
        <v>38</v>
      </c>
      <c r="B21" s="156" t="s">
        <v>61</v>
      </c>
      <c r="C21" s="157" t="s">
        <v>62</v>
      </c>
      <c r="D21" s="157">
        <v>70.5</v>
      </c>
      <c r="E21" s="158">
        <f t="shared" si="0"/>
        <v>28.2</v>
      </c>
      <c r="F21" s="158">
        <v>26.5</v>
      </c>
      <c r="G21" s="158">
        <f t="shared" si="1"/>
        <v>59.58</v>
      </c>
      <c r="H21" s="159">
        <v>86.08</v>
      </c>
      <c r="I21" s="164">
        <v>1.0117</v>
      </c>
      <c r="J21" s="164">
        <f t="shared" si="2"/>
        <v>60.277086</v>
      </c>
      <c r="K21" s="158">
        <f t="shared" si="3"/>
        <v>86.777</v>
      </c>
      <c r="L21" s="158">
        <f t="shared" si="4"/>
        <v>52.0662</v>
      </c>
      <c r="M21" s="158">
        <f t="shared" si="5"/>
        <v>80.2662</v>
      </c>
      <c r="N21" s="165">
        <f t="shared" si="6"/>
        <v>15</v>
      </c>
      <c r="O21" s="166" t="s">
        <v>33</v>
      </c>
    </row>
    <row r="22" s="138" customFormat="1" ht="24.95" customHeight="1" spans="1:15">
      <c r="A22" s="155" t="s">
        <v>38</v>
      </c>
      <c r="B22" s="156" t="s">
        <v>63</v>
      </c>
      <c r="C22" s="157" t="s">
        <v>64</v>
      </c>
      <c r="D22" s="157">
        <v>70</v>
      </c>
      <c r="E22" s="158">
        <f t="shared" si="0"/>
        <v>28</v>
      </c>
      <c r="F22" s="158">
        <v>27.33</v>
      </c>
      <c r="G22" s="158">
        <f t="shared" si="1"/>
        <v>58.9</v>
      </c>
      <c r="H22" s="159">
        <v>86.23</v>
      </c>
      <c r="I22" s="164">
        <v>1.0117</v>
      </c>
      <c r="J22" s="164">
        <f t="shared" si="2"/>
        <v>59.58913</v>
      </c>
      <c r="K22" s="158">
        <f t="shared" si="3"/>
        <v>86.919</v>
      </c>
      <c r="L22" s="158">
        <f t="shared" si="4"/>
        <v>52.1514</v>
      </c>
      <c r="M22" s="158">
        <f t="shared" si="5"/>
        <v>80.1514</v>
      </c>
      <c r="N22" s="165">
        <f t="shared" si="6"/>
        <v>16</v>
      </c>
      <c r="O22" s="166" t="s">
        <v>33</v>
      </c>
    </row>
    <row r="23" s="138" customFormat="1" ht="24.95" customHeight="1" spans="1:15">
      <c r="A23" s="155" t="s">
        <v>38</v>
      </c>
      <c r="B23" s="156" t="s">
        <v>65</v>
      </c>
      <c r="C23" s="157" t="s">
        <v>66</v>
      </c>
      <c r="D23" s="157">
        <v>68.5</v>
      </c>
      <c r="E23" s="158">
        <f t="shared" si="0"/>
        <v>27.4</v>
      </c>
      <c r="F23" s="158">
        <v>27.8</v>
      </c>
      <c r="G23" s="158">
        <f t="shared" si="1"/>
        <v>59.42</v>
      </c>
      <c r="H23" s="159">
        <v>87.22</v>
      </c>
      <c r="I23" s="164">
        <v>1.0117</v>
      </c>
      <c r="J23" s="164">
        <f t="shared" si="2"/>
        <v>60.115214</v>
      </c>
      <c r="K23" s="158">
        <f t="shared" si="3"/>
        <v>87.915</v>
      </c>
      <c r="L23" s="158">
        <f t="shared" si="4"/>
        <v>52.749</v>
      </c>
      <c r="M23" s="158">
        <f t="shared" si="5"/>
        <v>80.149</v>
      </c>
      <c r="N23" s="165">
        <f t="shared" si="6"/>
        <v>17</v>
      </c>
      <c r="O23" s="166" t="s">
        <v>33</v>
      </c>
    </row>
    <row r="24" s="138" customFormat="1" ht="24.95" customHeight="1" spans="1:15">
      <c r="A24" s="155" t="s">
        <v>38</v>
      </c>
      <c r="B24" s="156" t="s">
        <v>67</v>
      </c>
      <c r="C24" s="157" t="s">
        <v>68</v>
      </c>
      <c r="D24" s="157">
        <v>71.5</v>
      </c>
      <c r="E24" s="158">
        <f t="shared" si="0"/>
        <v>28.6</v>
      </c>
      <c r="F24" s="158">
        <v>26.15</v>
      </c>
      <c r="G24" s="158">
        <f t="shared" si="1"/>
        <v>59.02</v>
      </c>
      <c r="H24" s="159">
        <v>85.17</v>
      </c>
      <c r="I24" s="164">
        <v>1.0117</v>
      </c>
      <c r="J24" s="164">
        <f t="shared" si="2"/>
        <v>59.710534</v>
      </c>
      <c r="K24" s="158">
        <f t="shared" si="3"/>
        <v>85.861</v>
      </c>
      <c r="L24" s="158">
        <f t="shared" si="4"/>
        <v>51.5166</v>
      </c>
      <c r="M24" s="158">
        <f t="shared" si="5"/>
        <v>80.1166</v>
      </c>
      <c r="N24" s="165">
        <f t="shared" si="6"/>
        <v>18</v>
      </c>
      <c r="O24" s="166" t="s">
        <v>33</v>
      </c>
    </row>
    <row r="25" s="138" customFormat="1" ht="24.95" customHeight="1" spans="1:15">
      <c r="A25" s="155" t="s">
        <v>30</v>
      </c>
      <c r="B25" s="156" t="s">
        <v>69</v>
      </c>
      <c r="C25" s="157" t="s">
        <v>70</v>
      </c>
      <c r="D25" s="157">
        <v>64</v>
      </c>
      <c r="E25" s="158">
        <f t="shared" si="0"/>
        <v>25.6</v>
      </c>
      <c r="F25" s="158">
        <v>27.13</v>
      </c>
      <c r="G25" s="158">
        <f t="shared" si="1"/>
        <v>64</v>
      </c>
      <c r="H25" s="159">
        <v>91.13</v>
      </c>
      <c r="I25" s="164">
        <v>0.9862</v>
      </c>
      <c r="J25" s="164">
        <f t="shared" si="2"/>
        <v>63.1168</v>
      </c>
      <c r="K25" s="158">
        <f t="shared" si="3"/>
        <v>90.247</v>
      </c>
      <c r="L25" s="158">
        <f t="shared" si="4"/>
        <v>54.1482</v>
      </c>
      <c r="M25" s="158">
        <f t="shared" si="5"/>
        <v>79.7482</v>
      </c>
      <c r="N25" s="165">
        <f t="shared" si="6"/>
        <v>19</v>
      </c>
      <c r="O25" s="166" t="s">
        <v>33</v>
      </c>
    </row>
    <row r="26" s="138" customFormat="1" ht="24.95" customHeight="1" spans="1:15">
      <c r="A26" s="155" t="s">
        <v>30</v>
      </c>
      <c r="B26" s="156" t="s">
        <v>71</v>
      </c>
      <c r="C26" s="157" t="s">
        <v>72</v>
      </c>
      <c r="D26" s="157">
        <v>68</v>
      </c>
      <c r="E26" s="158">
        <f t="shared" si="0"/>
        <v>27.2</v>
      </c>
      <c r="F26" s="158">
        <v>27.58</v>
      </c>
      <c r="G26" s="158">
        <f t="shared" si="1"/>
        <v>60.8</v>
      </c>
      <c r="H26" s="159">
        <v>88.38</v>
      </c>
      <c r="I26" s="164">
        <v>0.9862</v>
      </c>
      <c r="J26" s="164">
        <f t="shared" si="2"/>
        <v>59.96096</v>
      </c>
      <c r="K26" s="158">
        <f t="shared" si="3"/>
        <v>87.541</v>
      </c>
      <c r="L26" s="158">
        <f t="shared" si="4"/>
        <v>52.5246</v>
      </c>
      <c r="M26" s="158">
        <f t="shared" si="5"/>
        <v>79.7246</v>
      </c>
      <c r="N26" s="165">
        <f t="shared" si="6"/>
        <v>20</v>
      </c>
      <c r="O26" s="166" t="s">
        <v>33</v>
      </c>
    </row>
    <row r="27" s="138" customFormat="1" ht="24.95" customHeight="1" spans="1:15">
      <c r="A27" s="155" t="s">
        <v>30</v>
      </c>
      <c r="B27" s="156" t="s">
        <v>73</v>
      </c>
      <c r="C27" s="157" t="s">
        <v>74</v>
      </c>
      <c r="D27" s="157">
        <v>67</v>
      </c>
      <c r="E27" s="158">
        <f t="shared" si="0"/>
        <v>26.8</v>
      </c>
      <c r="F27" s="158">
        <v>27.25</v>
      </c>
      <c r="G27" s="158">
        <f t="shared" si="1"/>
        <v>61.78</v>
      </c>
      <c r="H27" s="159">
        <v>89.03</v>
      </c>
      <c r="I27" s="164">
        <v>0.9862</v>
      </c>
      <c r="J27" s="164">
        <f t="shared" si="2"/>
        <v>60.927436</v>
      </c>
      <c r="K27" s="158">
        <f t="shared" si="3"/>
        <v>88.177</v>
      </c>
      <c r="L27" s="158">
        <f t="shared" si="4"/>
        <v>52.9062</v>
      </c>
      <c r="M27" s="158">
        <f t="shared" si="5"/>
        <v>79.7062</v>
      </c>
      <c r="N27" s="165">
        <f t="shared" si="6"/>
        <v>21</v>
      </c>
      <c r="O27" s="166" t="s">
        <v>33</v>
      </c>
    </row>
    <row r="28" s="138" customFormat="1" ht="24.95" customHeight="1" spans="1:15">
      <c r="A28" s="155" t="s">
        <v>38</v>
      </c>
      <c r="B28" s="156" t="s">
        <v>75</v>
      </c>
      <c r="C28" s="157" t="s">
        <v>76</v>
      </c>
      <c r="D28" s="157">
        <v>69.5</v>
      </c>
      <c r="E28" s="158">
        <f t="shared" si="0"/>
        <v>27.8</v>
      </c>
      <c r="F28" s="158">
        <v>26.03</v>
      </c>
      <c r="G28" s="158">
        <f t="shared" si="1"/>
        <v>59.16</v>
      </c>
      <c r="H28" s="159">
        <v>85.19</v>
      </c>
      <c r="I28" s="164">
        <v>1.0117</v>
      </c>
      <c r="J28" s="164">
        <f t="shared" si="2"/>
        <v>59.852172</v>
      </c>
      <c r="K28" s="158">
        <f t="shared" si="3"/>
        <v>85.882</v>
      </c>
      <c r="L28" s="158">
        <f t="shared" si="4"/>
        <v>51.5292</v>
      </c>
      <c r="M28" s="158">
        <f t="shared" si="5"/>
        <v>79.3292</v>
      </c>
      <c r="N28" s="165">
        <f t="shared" si="6"/>
        <v>22</v>
      </c>
      <c r="O28" s="166" t="s">
        <v>33</v>
      </c>
    </row>
    <row r="29" s="138" customFormat="1" ht="24.95" customHeight="1" spans="1:15">
      <c r="A29" s="155" t="s">
        <v>38</v>
      </c>
      <c r="B29" s="156" t="s">
        <v>77</v>
      </c>
      <c r="C29" s="157" t="s">
        <v>78</v>
      </c>
      <c r="D29" s="157">
        <v>69</v>
      </c>
      <c r="E29" s="158">
        <f t="shared" si="0"/>
        <v>27.6</v>
      </c>
      <c r="F29" s="158">
        <v>26.48</v>
      </c>
      <c r="G29" s="158">
        <f t="shared" si="1"/>
        <v>58.91</v>
      </c>
      <c r="H29" s="159">
        <v>85.39</v>
      </c>
      <c r="I29" s="164">
        <v>1.0117</v>
      </c>
      <c r="J29" s="164">
        <f t="shared" si="2"/>
        <v>59.599247</v>
      </c>
      <c r="K29" s="158">
        <f t="shared" si="3"/>
        <v>86.079</v>
      </c>
      <c r="L29" s="158">
        <f t="shared" si="4"/>
        <v>51.6474</v>
      </c>
      <c r="M29" s="158">
        <f t="shared" si="5"/>
        <v>79.2474</v>
      </c>
      <c r="N29" s="165">
        <f t="shared" si="6"/>
        <v>23</v>
      </c>
      <c r="O29" s="166" t="s">
        <v>33</v>
      </c>
    </row>
    <row r="30" s="138" customFormat="1" ht="24.95" customHeight="1" spans="1:15">
      <c r="A30" s="155" t="s">
        <v>38</v>
      </c>
      <c r="B30" s="156" t="s">
        <v>79</v>
      </c>
      <c r="C30" s="157" t="s">
        <v>80</v>
      </c>
      <c r="D30" s="157">
        <v>62.5</v>
      </c>
      <c r="E30" s="158">
        <f t="shared" si="0"/>
        <v>25</v>
      </c>
      <c r="F30" s="158">
        <v>27.8</v>
      </c>
      <c r="G30" s="158">
        <f t="shared" si="1"/>
        <v>61.79</v>
      </c>
      <c r="H30" s="159">
        <v>89.59</v>
      </c>
      <c r="I30" s="164">
        <v>1.0117</v>
      </c>
      <c r="J30" s="164">
        <f t="shared" si="2"/>
        <v>62.512943</v>
      </c>
      <c r="K30" s="158">
        <f t="shared" si="3"/>
        <v>90.313</v>
      </c>
      <c r="L30" s="158">
        <f t="shared" si="4"/>
        <v>54.1878</v>
      </c>
      <c r="M30" s="158">
        <f t="shared" si="5"/>
        <v>79.1878</v>
      </c>
      <c r="N30" s="165">
        <f t="shared" si="6"/>
        <v>24</v>
      </c>
      <c r="O30" s="166" t="s">
        <v>33</v>
      </c>
    </row>
    <row r="31" s="138" customFormat="1" ht="24.95" customHeight="1" spans="1:15">
      <c r="A31" s="155" t="s">
        <v>38</v>
      </c>
      <c r="B31" s="156" t="s">
        <v>81</v>
      </c>
      <c r="C31" s="157" t="s">
        <v>82</v>
      </c>
      <c r="D31" s="157">
        <v>73.5</v>
      </c>
      <c r="E31" s="158">
        <f t="shared" si="0"/>
        <v>29.4</v>
      </c>
      <c r="F31" s="158">
        <v>22.51</v>
      </c>
      <c r="G31" s="158">
        <f t="shared" si="1"/>
        <v>59.2</v>
      </c>
      <c r="H31" s="159">
        <v>81.71</v>
      </c>
      <c r="I31" s="164">
        <v>1.0117</v>
      </c>
      <c r="J31" s="164">
        <f t="shared" si="2"/>
        <v>59.89264</v>
      </c>
      <c r="K31" s="158">
        <f t="shared" si="3"/>
        <v>82.403</v>
      </c>
      <c r="L31" s="158">
        <f t="shared" si="4"/>
        <v>49.4418</v>
      </c>
      <c r="M31" s="158">
        <f t="shared" si="5"/>
        <v>78.8418</v>
      </c>
      <c r="N31" s="165">
        <f t="shared" si="6"/>
        <v>25</v>
      </c>
      <c r="O31" s="166" t="s">
        <v>33</v>
      </c>
    </row>
    <row r="32" s="138" customFormat="1" ht="24.95" customHeight="1" spans="1:15">
      <c r="A32" s="155" t="s">
        <v>38</v>
      </c>
      <c r="B32" s="156" t="s">
        <v>83</v>
      </c>
      <c r="C32" s="157" t="s">
        <v>84</v>
      </c>
      <c r="D32" s="157">
        <v>70</v>
      </c>
      <c r="E32" s="158">
        <f t="shared" si="0"/>
        <v>28</v>
      </c>
      <c r="F32" s="158">
        <v>25.33</v>
      </c>
      <c r="G32" s="158">
        <f t="shared" si="1"/>
        <v>58.71</v>
      </c>
      <c r="H32" s="159">
        <v>84.04</v>
      </c>
      <c r="I32" s="164">
        <v>1.0117</v>
      </c>
      <c r="J32" s="164">
        <f t="shared" si="2"/>
        <v>59.396907</v>
      </c>
      <c r="K32" s="158">
        <f t="shared" si="3"/>
        <v>84.727</v>
      </c>
      <c r="L32" s="158">
        <f t="shared" si="4"/>
        <v>50.8362</v>
      </c>
      <c r="M32" s="158">
        <f t="shared" si="5"/>
        <v>78.8362</v>
      </c>
      <c r="N32" s="165">
        <f t="shared" si="6"/>
        <v>26</v>
      </c>
      <c r="O32" s="166" t="s">
        <v>33</v>
      </c>
    </row>
    <row r="33" s="138" customFormat="1" ht="24.95" customHeight="1" spans="1:15">
      <c r="A33" s="155" t="s">
        <v>38</v>
      </c>
      <c r="B33" s="156" t="s">
        <v>85</v>
      </c>
      <c r="C33" s="157" t="s">
        <v>86</v>
      </c>
      <c r="D33" s="157">
        <v>70</v>
      </c>
      <c r="E33" s="158">
        <f t="shared" si="0"/>
        <v>28</v>
      </c>
      <c r="F33" s="158">
        <v>26.63</v>
      </c>
      <c r="G33" s="158">
        <f t="shared" si="1"/>
        <v>57.33</v>
      </c>
      <c r="H33" s="159">
        <v>83.96</v>
      </c>
      <c r="I33" s="164">
        <v>1.0117</v>
      </c>
      <c r="J33" s="164">
        <f t="shared" si="2"/>
        <v>58.000761</v>
      </c>
      <c r="K33" s="158">
        <f t="shared" si="3"/>
        <v>84.631</v>
      </c>
      <c r="L33" s="158">
        <f t="shared" si="4"/>
        <v>50.7786</v>
      </c>
      <c r="M33" s="158">
        <f t="shared" si="5"/>
        <v>78.7786</v>
      </c>
      <c r="N33" s="165">
        <f t="shared" si="6"/>
        <v>27</v>
      </c>
      <c r="O33" s="166" t="s">
        <v>33</v>
      </c>
    </row>
    <row r="34" s="138" customFormat="1" ht="24.95" customHeight="1" spans="1:15">
      <c r="A34" s="155" t="s">
        <v>30</v>
      </c>
      <c r="B34" s="156" t="s">
        <v>87</v>
      </c>
      <c r="C34" s="157" t="s">
        <v>88</v>
      </c>
      <c r="D34" s="157">
        <v>64.5</v>
      </c>
      <c r="E34" s="158">
        <f t="shared" si="0"/>
        <v>25.8</v>
      </c>
      <c r="F34" s="158">
        <v>26.1</v>
      </c>
      <c r="G34" s="158">
        <f t="shared" si="1"/>
        <v>63.02</v>
      </c>
      <c r="H34" s="159">
        <v>89.12</v>
      </c>
      <c r="I34" s="164">
        <v>0.9862</v>
      </c>
      <c r="J34" s="164">
        <f t="shared" si="2"/>
        <v>62.150324</v>
      </c>
      <c r="K34" s="158">
        <f t="shared" si="3"/>
        <v>88.25</v>
      </c>
      <c r="L34" s="158">
        <f t="shared" si="4"/>
        <v>52.95</v>
      </c>
      <c r="M34" s="158">
        <f t="shared" si="5"/>
        <v>78.75</v>
      </c>
      <c r="N34" s="165">
        <f t="shared" si="6"/>
        <v>28</v>
      </c>
      <c r="O34" s="166" t="s">
        <v>33</v>
      </c>
    </row>
    <row r="35" s="138" customFormat="1" ht="24.95" customHeight="1" spans="1:15">
      <c r="A35" s="155" t="s">
        <v>30</v>
      </c>
      <c r="B35" s="156" t="s">
        <v>89</v>
      </c>
      <c r="C35" s="157" t="s">
        <v>90</v>
      </c>
      <c r="D35" s="157">
        <v>67</v>
      </c>
      <c r="E35" s="158">
        <f t="shared" si="0"/>
        <v>26.8</v>
      </c>
      <c r="F35" s="158">
        <v>24.68</v>
      </c>
      <c r="G35" s="158">
        <f t="shared" si="1"/>
        <v>62.64</v>
      </c>
      <c r="H35" s="159">
        <v>87.32</v>
      </c>
      <c r="I35" s="164">
        <v>0.9862</v>
      </c>
      <c r="J35" s="164">
        <f t="shared" si="2"/>
        <v>61.775568</v>
      </c>
      <c r="K35" s="158">
        <f t="shared" si="3"/>
        <v>86.456</v>
      </c>
      <c r="L35" s="158">
        <f t="shared" si="4"/>
        <v>51.8736</v>
      </c>
      <c r="M35" s="158">
        <f t="shared" si="5"/>
        <v>78.6736</v>
      </c>
      <c r="N35" s="165">
        <f t="shared" si="6"/>
        <v>29</v>
      </c>
      <c r="O35" s="166" t="s">
        <v>33</v>
      </c>
    </row>
    <row r="36" s="138" customFormat="1" ht="24.95" customHeight="1" spans="1:15">
      <c r="A36" s="155" t="s">
        <v>38</v>
      </c>
      <c r="B36" s="156" t="s">
        <v>91</v>
      </c>
      <c r="C36" s="157" t="s">
        <v>92</v>
      </c>
      <c r="D36" s="157">
        <v>69.5</v>
      </c>
      <c r="E36" s="158">
        <f t="shared" si="0"/>
        <v>27.8</v>
      </c>
      <c r="F36" s="158">
        <v>25.4</v>
      </c>
      <c r="G36" s="158">
        <f t="shared" si="1"/>
        <v>58.56</v>
      </c>
      <c r="H36" s="159">
        <v>83.96</v>
      </c>
      <c r="I36" s="164">
        <v>1.0117</v>
      </c>
      <c r="J36" s="164">
        <f t="shared" si="2"/>
        <v>59.245152</v>
      </c>
      <c r="K36" s="158">
        <f t="shared" si="3"/>
        <v>84.645</v>
      </c>
      <c r="L36" s="158">
        <f t="shared" si="4"/>
        <v>50.787</v>
      </c>
      <c r="M36" s="158">
        <f t="shared" si="5"/>
        <v>78.587</v>
      </c>
      <c r="N36" s="165">
        <f t="shared" si="6"/>
        <v>30</v>
      </c>
      <c r="O36" s="166" t="s">
        <v>33</v>
      </c>
    </row>
    <row r="37" s="138" customFormat="1" ht="24.95" customHeight="1" spans="1:15">
      <c r="A37" s="155" t="s">
        <v>30</v>
      </c>
      <c r="B37" s="156" t="s">
        <v>93</v>
      </c>
      <c r="C37" s="157" t="s">
        <v>94</v>
      </c>
      <c r="D37" s="157">
        <v>64.5</v>
      </c>
      <c r="E37" s="158">
        <f t="shared" si="0"/>
        <v>25.8</v>
      </c>
      <c r="F37" s="158">
        <v>27.5</v>
      </c>
      <c r="G37" s="158">
        <f t="shared" si="1"/>
        <v>61.24</v>
      </c>
      <c r="H37" s="159">
        <v>88.74</v>
      </c>
      <c r="I37" s="164">
        <v>0.9862</v>
      </c>
      <c r="J37" s="164">
        <f t="shared" si="2"/>
        <v>60.394888</v>
      </c>
      <c r="K37" s="158">
        <f t="shared" si="3"/>
        <v>87.895</v>
      </c>
      <c r="L37" s="158">
        <f t="shared" si="4"/>
        <v>52.737</v>
      </c>
      <c r="M37" s="158">
        <f t="shared" si="5"/>
        <v>78.537</v>
      </c>
      <c r="N37" s="165">
        <f t="shared" si="6"/>
        <v>31</v>
      </c>
      <c r="O37" s="166" t="s">
        <v>33</v>
      </c>
    </row>
    <row r="38" s="138" customFormat="1" ht="24.95" customHeight="1" spans="1:15">
      <c r="A38" s="155" t="s">
        <v>38</v>
      </c>
      <c r="B38" s="156" t="s">
        <v>95</v>
      </c>
      <c r="C38" s="157" t="s">
        <v>96</v>
      </c>
      <c r="D38" s="157">
        <v>70</v>
      </c>
      <c r="E38" s="158">
        <f t="shared" si="0"/>
        <v>28</v>
      </c>
      <c r="F38" s="158">
        <v>26.48</v>
      </c>
      <c r="G38" s="158">
        <f t="shared" si="1"/>
        <v>56.68</v>
      </c>
      <c r="H38" s="159">
        <v>83.16</v>
      </c>
      <c r="I38" s="164">
        <v>1.0117</v>
      </c>
      <c r="J38" s="164">
        <f t="shared" si="2"/>
        <v>57.343156</v>
      </c>
      <c r="K38" s="158">
        <f t="shared" si="3"/>
        <v>83.823</v>
      </c>
      <c r="L38" s="158">
        <f t="shared" si="4"/>
        <v>50.2938</v>
      </c>
      <c r="M38" s="158">
        <f t="shared" si="5"/>
        <v>78.2938</v>
      </c>
      <c r="N38" s="165">
        <f t="shared" si="6"/>
        <v>32</v>
      </c>
      <c r="O38" s="166" t="s">
        <v>33</v>
      </c>
    </row>
    <row r="39" s="138" customFormat="1" ht="24.95" customHeight="1" spans="1:15">
      <c r="A39" s="155" t="s">
        <v>30</v>
      </c>
      <c r="B39" s="156" t="s">
        <v>97</v>
      </c>
      <c r="C39" s="157" t="s">
        <v>98</v>
      </c>
      <c r="D39" s="157">
        <v>65.5</v>
      </c>
      <c r="E39" s="158">
        <f t="shared" si="0"/>
        <v>26.2</v>
      </c>
      <c r="F39" s="158">
        <v>26.2</v>
      </c>
      <c r="G39" s="158">
        <f t="shared" si="1"/>
        <v>61.46</v>
      </c>
      <c r="H39" s="159">
        <v>87.66</v>
      </c>
      <c r="I39" s="164">
        <v>0.9862</v>
      </c>
      <c r="J39" s="164">
        <f t="shared" si="2"/>
        <v>60.611852</v>
      </c>
      <c r="K39" s="158">
        <f t="shared" si="3"/>
        <v>86.812</v>
      </c>
      <c r="L39" s="158">
        <f t="shared" si="4"/>
        <v>52.0872</v>
      </c>
      <c r="M39" s="158">
        <f t="shared" si="5"/>
        <v>78.2872</v>
      </c>
      <c r="N39" s="165">
        <f t="shared" si="6"/>
        <v>33</v>
      </c>
      <c r="O39" s="166" t="s">
        <v>33</v>
      </c>
    </row>
    <row r="40" s="138" customFormat="1" ht="24.95" customHeight="1" spans="1:15">
      <c r="A40" s="155" t="s">
        <v>30</v>
      </c>
      <c r="B40" s="156" t="s">
        <v>99</v>
      </c>
      <c r="C40" s="157" t="s">
        <v>100</v>
      </c>
      <c r="D40" s="157">
        <v>65</v>
      </c>
      <c r="E40" s="158">
        <f t="shared" si="0"/>
        <v>26</v>
      </c>
      <c r="F40" s="158">
        <v>26.13</v>
      </c>
      <c r="G40" s="158">
        <f t="shared" si="1"/>
        <v>61.52</v>
      </c>
      <c r="H40" s="159">
        <v>87.65</v>
      </c>
      <c r="I40" s="164">
        <v>0.9862</v>
      </c>
      <c r="J40" s="164">
        <f t="shared" si="2"/>
        <v>60.671024</v>
      </c>
      <c r="K40" s="158">
        <f t="shared" si="3"/>
        <v>86.801</v>
      </c>
      <c r="L40" s="158">
        <f t="shared" si="4"/>
        <v>52.0806</v>
      </c>
      <c r="M40" s="158">
        <f t="shared" si="5"/>
        <v>78.0806</v>
      </c>
      <c r="N40" s="165">
        <f t="shared" si="6"/>
        <v>34</v>
      </c>
      <c r="O40" s="166" t="s">
        <v>33</v>
      </c>
    </row>
    <row r="41" s="138" customFormat="1" ht="24.95" customHeight="1" spans="1:15">
      <c r="A41" s="155" t="s">
        <v>38</v>
      </c>
      <c r="B41" s="156" t="s">
        <v>101</v>
      </c>
      <c r="C41" s="157" t="s">
        <v>102</v>
      </c>
      <c r="D41" s="157">
        <v>68.5</v>
      </c>
      <c r="E41" s="158">
        <f t="shared" si="0"/>
        <v>27.4</v>
      </c>
      <c r="F41" s="158">
        <v>26.4</v>
      </c>
      <c r="G41" s="158">
        <f t="shared" si="1"/>
        <v>57.2</v>
      </c>
      <c r="H41" s="159">
        <v>83.6</v>
      </c>
      <c r="I41" s="164">
        <v>1.0117</v>
      </c>
      <c r="J41" s="164">
        <f t="shared" si="2"/>
        <v>57.86924</v>
      </c>
      <c r="K41" s="158">
        <f t="shared" si="3"/>
        <v>84.269</v>
      </c>
      <c r="L41" s="158">
        <f t="shared" si="4"/>
        <v>50.5614</v>
      </c>
      <c r="M41" s="158">
        <f t="shared" si="5"/>
        <v>77.9614</v>
      </c>
      <c r="N41" s="165">
        <f t="shared" si="6"/>
        <v>35</v>
      </c>
      <c r="O41" s="166" t="s">
        <v>33</v>
      </c>
    </row>
    <row r="42" s="138" customFormat="1" ht="24.95" customHeight="1" spans="1:15">
      <c r="A42" s="155" t="s">
        <v>30</v>
      </c>
      <c r="B42" s="156" t="s">
        <v>103</v>
      </c>
      <c r="C42" s="157" t="s">
        <v>104</v>
      </c>
      <c r="D42" s="157">
        <v>65.5</v>
      </c>
      <c r="E42" s="158">
        <f t="shared" si="0"/>
        <v>26.2</v>
      </c>
      <c r="F42" s="158">
        <v>26.6</v>
      </c>
      <c r="G42" s="158">
        <f t="shared" si="1"/>
        <v>60.3</v>
      </c>
      <c r="H42" s="159">
        <v>86.9</v>
      </c>
      <c r="I42" s="164">
        <v>0.9862</v>
      </c>
      <c r="J42" s="164">
        <f t="shared" si="2"/>
        <v>59.46786</v>
      </c>
      <c r="K42" s="158">
        <f t="shared" si="3"/>
        <v>86.068</v>
      </c>
      <c r="L42" s="158">
        <f t="shared" si="4"/>
        <v>51.6408</v>
      </c>
      <c r="M42" s="158">
        <f t="shared" si="5"/>
        <v>77.8408</v>
      </c>
      <c r="N42" s="165">
        <f t="shared" si="6"/>
        <v>36</v>
      </c>
      <c r="O42" s="166" t="s">
        <v>33</v>
      </c>
    </row>
    <row r="43" s="138" customFormat="1" ht="24.95" customHeight="1" spans="1:15">
      <c r="A43" s="155" t="s">
        <v>38</v>
      </c>
      <c r="B43" s="156" t="s">
        <v>105</v>
      </c>
      <c r="C43" s="157" t="s">
        <v>106</v>
      </c>
      <c r="D43" s="157">
        <v>72</v>
      </c>
      <c r="E43" s="158">
        <f t="shared" si="0"/>
        <v>28.8</v>
      </c>
      <c r="F43" s="158">
        <v>25.43</v>
      </c>
      <c r="G43" s="158">
        <f t="shared" si="1"/>
        <v>55.36</v>
      </c>
      <c r="H43" s="159">
        <v>80.79</v>
      </c>
      <c r="I43" s="164">
        <v>1.0117</v>
      </c>
      <c r="J43" s="164">
        <f t="shared" si="2"/>
        <v>56.007712</v>
      </c>
      <c r="K43" s="158">
        <f t="shared" si="3"/>
        <v>81.438</v>
      </c>
      <c r="L43" s="158">
        <f t="shared" si="4"/>
        <v>48.8628</v>
      </c>
      <c r="M43" s="158">
        <f t="shared" si="5"/>
        <v>77.6628</v>
      </c>
      <c r="N43" s="165">
        <f t="shared" si="6"/>
        <v>37</v>
      </c>
      <c r="O43" s="166" t="s">
        <v>33</v>
      </c>
    </row>
    <row r="44" s="138" customFormat="1" ht="24.95" customHeight="1" spans="1:15">
      <c r="A44" s="155" t="s">
        <v>38</v>
      </c>
      <c r="B44" s="156" t="s">
        <v>107</v>
      </c>
      <c r="C44" s="157" t="s">
        <v>108</v>
      </c>
      <c r="D44" s="157">
        <v>68.5</v>
      </c>
      <c r="E44" s="158">
        <f t="shared" si="0"/>
        <v>27.4</v>
      </c>
      <c r="F44" s="158">
        <v>25.93</v>
      </c>
      <c r="G44" s="158">
        <f t="shared" si="1"/>
        <v>56.88</v>
      </c>
      <c r="H44" s="159">
        <v>82.81</v>
      </c>
      <c r="I44" s="164">
        <v>1.0117</v>
      </c>
      <c r="J44" s="164">
        <f t="shared" si="2"/>
        <v>57.545496</v>
      </c>
      <c r="K44" s="158">
        <f t="shared" si="3"/>
        <v>83.475</v>
      </c>
      <c r="L44" s="158">
        <f t="shared" si="4"/>
        <v>50.085</v>
      </c>
      <c r="M44" s="158">
        <f t="shared" si="5"/>
        <v>77.485</v>
      </c>
      <c r="N44" s="165">
        <f t="shared" si="6"/>
        <v>38</v>
      </c>
      <c r="O44" s="166" t="s">
        <v>33</v>
      </c>
    </row>
    <row r="45" s="139" customFormat="1" ht="24.95" customHeight="1" spans="1:15">
      <c r="A45" s="159" t="s">
        <v>30</v>
      </c>
      <c r="B45" s="156" t="s">
        <v>109</v>
      </c>
      <c r="C45" s="157" t="s">
        <v>110</v>
      </c>
      <c r="D45" s="157">
        <v>63</v>
      </c>
      <c r="E45" s="158">
        <f t="shared" si="0"/>
        <v>25.2</v>
      </c>
      <c r="F45" s="158">
        <v>24.65</v>
      </c>
      <c r="G45" s="158">
        <f t="shared" si="1"/>
        <v>63.24</v>
      </c>
      <c r="H45" s="159">
        <v>87.89</v>
      </c>
      <c r="I45" s="164">
        <v>0.9862</v>
      </c>
      <c r="J45" s="164">
        <f t="shared" si="2"/>
        <v>62.367288</v>
      </c>
      <c r="K45" s="158">
        <f t="shared" si="3"/>
        <v>87.017</v>
      </c>
      <c r="L45" s="158">
        <f t="shared" si="4"/>
        <v>52.2102</v>
      </c>
      <c r="M45" s="158">
        <f t="shared" si="5"/>
        <v>77.4102</v>
      </c>
      <c r="N45" s="165">
        <f t="shared" si="6"/>
        <v>39</v>
      </c>
      <c r="O45" s="166" t="s">
        <v>33</v>
      </c>
    </row>
    <row r="46" s="138" customFormat="1" ht="24.95" customHeight="1" spans="1:15">
      <c r="A46" s="159" t="s">
        <v>30</v>
      </c>
      <c r="B46" s="156" t="s">
        <v>111</v>
      </c>
      <c r="C46" s="157" t="s">
        <v>112</v>
      </c>
      <c r="D46" s="157">
        <v>76</v>
      </c>
      <c r="E46" s="158">
        <f t="shared" si="0"/>
        <v>30.4</v>
      </c>
      <c r="F46" s="158">
        <v>26.5</v>
      </c>
      <c r="G46" s="158">
        <f t="shared" si="1"/>
        <v>52.54</v>
      </c>
      <c r="H46" s="159">
        <v>79.04</v>
      </c>
      <c r="I46" s="164">
        <v>0.9862</v>
      </c>
      <c r="J46" s="164">
        <f t="shared" si="2"/>
        <v>51.814948</v>
      </c>
      <c r="K46" s="158">
        <f t="shared" si="3"/>
        <v>78.315</v>
      </c>
      <c r="L46" s="158">
        <f t="shared" si="4"/>
        <v>46.989</v>
      </c>
      <c r="M46" s="158">
        <f t="shared" si="5"/>
        <v>77.389</v>
      </c>
      <c r="N46" s="165">
        <f t="shared" si="6"/>
        <v>40</v>
      </c>
      <c r="O46" s="166" t="s">
        <v>33</v>
      </c>
    </row>
    <row r="47" s="138" customFormat="1" ht="24.95" customHeight="1" spans="1:15">
      <c r="A47" s="155" t="s">
        <v>30</v>
      </c>
      <c r="B47" s="156" t="s">
        <v>113</v>
      </c>
      <c r="C47" s="157" t="s">
        <v>114</v>
      </c>
      <c r="D47" s="157">
        <v>65.5</v>
      </c>
      <c r="E47" s="158">
        <f t="shared" si="0"/>
        <v>26.2</v>
      </c>
      <c r="F47" s="158">
        <v>26.43</v>
      </c>
      <c r="G47" s="158">
        <f t="shared" si="1"/>
        <v>59.18</v>
      </c>
      <c r="H47" s="159">
        <v>85.61</v>
      </c>
      <c r="I47" s="167">
        <v>0.9862</v>
      </c>
      <c r="J47" s="164">
        <f t="shared" si="2"/>
        <v>58.363316</v>
      </c>
      <c r="K47" s="158">
        <f t="shared" si="3"/>
        <v>84.793</v>
      </c>
      <c r="L47" s="158">
        <f t="shared" si="4"/>
        <v>50.8758</v>
      </c>
      <c r="M47" s="158">
        <f t="shared" si="5"/>
        <v>77.0758</v>
      </c>
      <c r="N47" s="165">
        <f t="shared" si="6"/>
        <v>41</v>
      </c>
      <c r="O47" s="166"/>
    </row>
    <row r="48" s="138" customFormat="1" ht="24.95" customHeight="1" spans="1:15">
      <c r="A48" s="155" t="s">
        <v>38</v>
      </c>
      <c r="B48" s="156" t="s">
        <v>115</v>
      </c>
      <c r="C48" s="157" t="s">
        <v>116</v>
      </c>
      <c r="D48" s="157">
        <v>68</v>
      </c>
      <c r="E48" s="158">
        <f t="shared" si="0"/>
        <v>27.2</v>
      </c>
      <c r="F48" s="158">
        <v>24.33</v>
      </c>
      <c r="G48" s="158">
        <f t="shared" si="1"/>
        <v>57.61</v>
      </c>
      <c r="H48" s="159">
        <v>81.94</v>
      </c>
      <c r="I48" s="167">
        <v>1.0117</v>
      </c>
      <c r="J48" s="164">
        <f t="shared" si="2"/>
        <v>58.284037</v>
      </c>
      <c r="K48" s="158">
        <f t="shared" si="3"/>
        <v>82.614</v>
      </c>
      <c r="L48" s="158">
        <f t="shared" si="4"/>
        <v>49.5684</v>
      </c>
      <c r="M48" s="158">
        <f t="shared" si="5"/>
        <v>76.7684</v>
      </c>
      <c r="N48" s="165">
        <f t="shared" si="6"/>
        <v>42</v>
      </c>
      <c r="O48" s="166"/>
    </row>
    <row r="49" s="138" customFormat="1" ht="24.95" customHeight="1" spans="1:15">
      <c r="A49" s="155" t="s">
        <v>30</v>
      </c>
      <c r="B49" s="156" t="s">
        <v>117</v>
      </c>
      <c r="C49" s="157" t="s">
        <v>118</v>
      </c>
      <c r="D49" s="157">
        <v>63.5</v>
      </c>
      <c r="E49" s="158">
        <f t="shared" si="0"/>
        <v>25.4</v>
      </c>
      <c r="F49" s="158">
        <v>24.35</v>
      </c>
      <c r="G49" s="158">
        <f t="shared" si="1"/>
        <v>61.7</v>
      </c>
      <c r="H49" s="159">
        <v>86.05</v>
      </c>
      <c r="I49" s="167">
        <v>0.9862</v>
      </c>
      <c r="J49" s="164">
        <f t="shared" si="2"/>
        <v>60.84854</v>
      </c>
      <c r="K49" s="158">
        <f t="shared" si="3"/>
        <v>85.199</v>
      </c>
      <c r="L49" s="158">
        <f t="shared" si="4"/>
        <v>51.1194</v>
      </c>
      <c r="M49" s="158">
        <f t="shared" si="5"/>
        <v>76.5194</v>
      </c>
      <c r="N49" s="165">
        <f t="shared" si="6"/>
        <v>43</v>
      </c>
      <c r="O49" s="166"/>
    </row>
    <row r="50" s="138" customFormat="1" ht="24.95" customHeight="1" spans="1:15">
      <c r="A50" s="155" t="s">
        <v>30</v>
      </c>
      <c r="B50" s="156" t="s">
        <v>119</v>
      </c>
      <c r="C50" s="157" t="s">
        <v>120</v>
      </c>
      <c r="D50" s="157">
        <v>64</v>
      </c>
      <c r="E50" s="158">
        <f t="shared" si="0"/>
        <v>25.6</v>
      </c>
      <c r="F50" s="158">
        <v>23.7</v>
      </c>
      <c r="G50" s="158">
        <f t="shared" si="1"/>
        <v>61.86</v>
      </c>
      <c r="H50" s="159">
        <v>85.56</v>
      </c>
      <c r="I50" s="167">
        <v>0.9862</v>
      </c>
      <c r="J50" s="164">
        <f t="shared" si="2"/>
        <v>61.006332</v>
      </c>
      <c r="K50" s="158">
        <f t="shared" si="3"/>
        <v>84.706</v>
      </c>
      <c r="L50" s="158">
        <f t="shared" si="4"/>
        <v>50.8236</v>
      </c>
      <c r="M50" s="158">
        <f t="shared" si="5"/>
        <v>76.4236</v>
      </c>
      <c r="N50" s="165">
        <f t="shared" si="6"/>
        <v>44</v>
      </c>
      <c r="O50" s="166"/>
    </row>
    <row r="51" s="138" customFormat="1" ht="24.95" customHeight="1" spans="1:15">
      <c r="A51" s="155" t="s">
        <v>30</v>
      </c>
      <c r="B51" s="156" t="s">
        <v>121</v>
      </c>
      <c r="C51" s="157" t="s">
        <v>122</v>
      </c>
      <c r="D51" s="157">
        <v>63.5</v>
      </c>
      <c r="E51" s="158">
        <f t="shared" si="0"/>
        <v>25.4</v>
      </c>
      <c r="F51" s="158">
        <v>24.48</v>
      </c>
      <c r="G51" s="158">
        <f t="shared" si="1"/>
        <v>61.14</v>
      </c>
      <c r="H51" s="159">
        <v>85.62</v>
      </c>
      <c r="I51" s="167">
        <v>0.9862</v>
      </c>
      <c r="J51" s="164">
        <f t="shared" si="2"/>
        <v>60.296268</v>
      </c>
      <c r="K51" s="158">
        <f t="shared" si="3"/>
        <v>84.776</v>
      </c>
      <c r="L51" s="158">
        <f t="shared" si="4"/>
        <v>50.8656</v>
      </c>
      <c r="M51" s="158">
        <f t="shared" si="5"/>
        <v>76.2656</v>
      </c>
      <c r="N51" s="165">
        <f t="shared" si="6"/>
        <v>45</v>
      </c>
      <c r="O51" s="166"/>
    </row>
    <row r="52" s="138" customFormat="1" ht="24.95" customHeight="1" spans="1:15">
      <c r="A52" s="155" t="s">
        <v>38</v>
      </c>
      <c r="B52" s="156" t="s">
        <v>123</v>
      </c>
      <c r="C52" s="157" t="s">
        <v>124</v>
      </c>
      <c r="D52" s="157">
        <v>58.5</v>
      </c>
      <c r="E52" s="158">
        <f t="shared" si="0"/>
        <v>23.4</v>
      </c>
      <c r="F52" s="158">
        <v>26.55</v>
      </c>
      <c r="G52" s="158">
        <f t="shared" si="1"/>
        <v>60.68</v>
      </c>
      <c r="H52" s="159">
        <v>87.23</v>
      </c>
      <c r="I52" s="167">
        <v>1.0117</v>
      </c>
      <c r="J52" s="164">
        <f t="shared" si="2"/>
        <v>61.389956</v>
      </c>
      <c r="K52" s="158">
        <f t="shared" si="3"/>
        <v>87.94</v>
      </c>
      <c r="L52" s="158">
        <f t="shared" si="4"/>
        <v>52.764</v>
      </c>
      <c r="M52" s="158">
        <f t="shared" si="5"/>
        <v>76.164</v>
      </c>
      <c r="N52" s="165">
        <f t="shared" si="6"/>
        <v>46</v>
      </c>
      <c r="O52" s="166"/>
    </row>
    <row r="53" s="138" customFormat="1" ht="24.95" customHeight="1" spans="1:15">
      <c r="A53" s="155" t="s">
        <v>38</v>
      </c>
      <c r="B53" s="156" t="s">
        <v>125</v>
      </c>
      <c r="C53" s="157" t="s">
        <v>126</v>
      </c>
      <c r="D53" s="157">
        <v>58.5</v>
      </c>
      <c r="E53" s="158">
        <f t="shared" si="0"/>
        <v>23.4</v>
      </c>
      <c r="F53" s="158">
        <v>27.03</v>
      </c>
      <c r="G53" s="158">
        <f t="shared" si="1"/>
        <v>60.06</v>
      </c>
      <c r="H53" s="159">
        <v>87.09</v>
      </c>
      <c r="I53" s="167">
        <v>1.0117</v>
      </c>
      <c r="J53" s="164">
        <f t="shared" si="2"/>
        <v>60.762702</v>
      </c>
      <c r="K53" s="158">
        <f t="shared" si="3"/>
        <v>87.793</v>
      </c>
      <c r="L53" s="158">
        <f t="shared" si="4"/>
        <v>52.6758</v>
      </c>
      <c r="M53" s="158">
        <f t="shared" si="5"/>
        <v>76.0758</v>
      </c>
      <c r="N53" s="165">
        <f t="shared" si="6"/>
        <v>47</v>
      </c>
      <c r="O53" s="166"/>
    </row>
    <row r="54" s="138" customFormat="1" ht="24.95" customHeight="1" spans="1:15">
      <c r="A54" s="155" t="s">
        <v>38</v>
      </c>
      <c r="B54" s="156" t="s">
        <v>127</v>
      </c>
      <c r="C54" s="157" t="s">
        <v>128</v>
      </c>
      <c r="D54" s="157">
        <v>60</v>
      </c>
      <c r="E54" s="158">
        <f t="shared" si="0"/>
        <v>24</v>
      </c>
      <c r="F54" s="158">
        <v>26.8</v>
      </c>
      <c r="G54" s="158">
        <f t="shared" si="1"/>
        <v>59.2</v>
      </c>
      <c r="H54" s="159">
        <v>86</v>
      </c>
      <c r="I54" s="167">
        <v>1.0117</v>
      </c>
      <c r="J54" s="164">
        <f t="shared" si="2"/>
        <v>59.89264</v>
      </c>
      <c r="K54" s="158">
        <f t="shared" si="3"/>
        <v>86.693</v>
      </c>
      <c r="L54" s="158">
        <f t="shared" si="4"/>
        <v>52.0158</v>
      </c>
      <c r="M54" s="158">
        <f t="shared" si="5"/>
        <v>76.0158</v>
      </c>
      <c r="N54" s="165">
        <f t="shared" si="6"/>
        <v>48</v>
      </c>
      <c r="O54" s="166"/>
    </row>
    <row r="55" s="138" customFormat="1" ht="24.95" customHeight="1" spans="1:15">
      <c r="A55" s="155" t="s">
        <v>30</v>
      </c>
      <c r="B55" s="156" t="s">
        <v>129</v>
      </c>
      <c r="C55" s="157" t="s">
        <v>130</v>
      </c>
      <c r="D55" s="157">
        <v>63.5</v>
      </c>
      <c r="E55" s="158">
        <f t="shared" si="0"/>
        <v>25.4</v>
      </c>
      <c r="F55" s="158">
        <v>24.35</v>
      </c>
      <c r="G55" s="158">
        <f t="shared" si="1"/>
        <v>60.62</v>
      </c>
      <c r="H55" s="159">
        <v>84.97</v>
      </c>
      <c r="I55" s="167">
        <v>0.9862</v>
      </c>
      <c r="J55" s="164">
        <f t="shared" si="2"/>
        <v>59.783444</v>
      </c>
      <c r="K55" s="158">
        <f t="shared" si="3"/>
        <v>84.133</v>
      </c>
      <c r="L55" s="158">
        <f t="shared" si="4"/>
        <v>50.4798</v>
      </c>
      <c r="M55" s="158">
        <f t="shared" si="5"/>
        <v>75.8798</v>
      </c>
      <c r="N55" s="165">
        <f t="shared" si="6"/>
        <v>49</v>
      </c>
      <c r="O55" s="166"/>
    </row>
    <row r="56" s="138" customFormat="1" ht="24.95" customHeight="1" spans="1:15">
      <c r="A56" s="155" t="s">
        <v>30</v>
      </c>
      <c r="B56" s="156" t="s">
        <v>131</v>
      </c>
      <c r="C56" s="157" t="s">
        <v>132</v>
      </c>
      <c r="D56" s="157">
        <v>66</v>
      </c>
      <c r="E56" s="158">
        <f t="shared" si="0"/>
        <v>26.4</v>
      </c>
      <c r="F56" s="158">
        <v>26.2</v>
      </c>
      <c r="G56" s="158">
        <f t="shared" si="1"/>
        <v>56.64</v>
      </c>
      <c r="H56" s="159">
        <v>82.84</v>
      </c>
      <c r="I56" s="167">
        <v>0.9862</v>
      </c>
      <c r="J56" s="164">
        <f t="shared" si="2"/>
        <v>55.858368</v>
      </c>
      <c r="K56" s="158">
        <f t="shared" si="3"/>
        <v>82.058</v>
      </c>
      <c r="L56" s="158">
        <f t="shared" si="4"/>
        <v>49.2348</v>
      </c>
      <c r="M56" s="158">
        <f t="shared" si="5"/>
        <v>75.6348</v>
      </c>
      <c r="N56" s="165">
        <f t="shared" si="6"/>
        <v>50</v>
      </c>
      <c r="O56" s="166"/>
    </row>
    <row r="57" s="138" customFormat="1" ht="24.95" customHeight="1" spans="1:15">
      <c r="A57" s="155" t="s">
        <v>38</v>
      </c>
      <c r="B57" s="156" t="s">
        <v>133</v>
      </c>
      <c r="C57" s="157" t="s">
        <v>134</v>
      </c>
      <c r="D57" s="157">
        <v>59.5</v>
      </c>
      <c r="E57" s="158">
        <f t="shared" si="0"/>
        <v>23.8</v>
      </c>
      <c r="F57" s="158">
        <v>26.43</v>
      </c>
      <c r="G57" s="158">
        <f t="shared" si="1"/>
        <v>58.56</v>
      </c>
      <c r="H57" s="159">
        <v>84.99</v>
      </c>
      <c r="I57" s="167">
        <v>1.0117</v>
      </c>
      <c r="J57" s="164">
        <f t="shared" si="2"/>
        <v>59.245152</v>
      </c>
      <c r="K57" s="158">
        <f t="shared" si="3"/>
        <v>85.675</v>
      </c>
      <c r="L57" s="158">
        <f t="shared" si="4"/>
        <v>51.405</v>
      </c>
      <c r="M57" s="158">
        <f t="shared" si="5"/>
        <v>75.205</v>
      </c>
      <c r="N57" s="165">
        <f t="shared" si="6"/>
        <v>51</v>
      </c>
      <c r="O57" s="166"/>
    </row>
    <row r="58" s="138" customFormat="1" ht="24.95" customHeight="1" spans="1:15">
      <c r="A58" s="155" t="s">
        <v>30</v>
      </c>
      <c r="B58" s="156" t="s">
        <v>135</v>
      </c>
      <c r="C58" s="157" t="s">
        <v>136</v>
      </c>
      <c r="D58" s="157">
        <v>63</v>
      </c>
      <c r="E58" s="158">
        <f t="shared" si="0"/>
        <v>25.2</v>
      </c>
      <c r="F58" s="158">
        <v>24.43</v>
      </c>
      <c r="G58" s="158">
        <f t="shared" si="1"/>
        <v>58.92</v>
      </c>
      <c r="H58" s="159">
        <v>83.35</v>
      </c>
      <c r="I58" s="167">
        <v>0.9862</v>
      </c>
      <c r="J58" s="164">
        <f t="shared" si="2"/>
        <v>58.106904</v>
      </c>
      <c r="K58" s="158">
        <f t="shared" si="3"/>
        <v>82.537</v>
      </c>
      <c r="L58" s="158">
        <f t="shared" si="4"/>
        <v>49.5222</v>
      </c>
      <c r="M58" s="158">
        <f t="shared" si="5"/>
        <v>74.7222</v>
      </c>
      <c r="N58" s="165">
        <f t="shared" si="6"/>
        <v>52</v>
      </c>
      <c r="O58" s="166"/>
    </row>
    <row r="59" s="138" customFormat="1" ht="24.95" customHeight="1" spans="1:15">
      <c r="A59" s="155" t="s">
        <v>38</v>
      </c>
      <c r="B59" s="156" t="s">
        <v>137</v>
      </c>
      <c r="C59" s="157" t="s">
        <v>138</v>
      </c>
      <c r="D59" s="157">
        <v>62.5</v>
      </c>
      <c r="E59" s="158">
        <f t="shared" si="0"/>
        <v>25</v>
      </c>
      <c r="F59" s="158">
        <v>24.3</v>
      </c>
      <c r="G59" s="158">
        <f t="shared" si="1"/>
        <v>57.61</v>
      </c>
      <c r="H59" s="159">
        <v>81.91</v>
      </c>
      <c r="I59" s="167">
        <v>1.0117</v>
      </c>
      <c r="J59" s="164">
        <f t="shared" si="2"/>
        <v>58.284037</v>
      </c>
      <c r="K59" s="158">
        <f t="shared" si="3"/>
        <v>82.584</v>
      </c>
      <c r="L59" s="158">
        <f t="shared" si="4"/>
        <v>49.5504</v>
      </c>
      <c r="M59" s="158">
        <f t="shared" si="5"/>
        <v>74.5504</v>
      </c>
      <c r="N59" s="165">
        <f t="shared" si="6"/>
        <v>53</v>
      </c>
      <c r="O59" s="166"/>
    </row>
    <row r="60" s="138" customFormat="1" ht="24.95" customHeight="1" spans="1:15">
      <c r="A60" s="155" t="s">
        <v>38</v>
      </c>
      <c r="B60" s="156" t="s">
        <v>139</v>
      </c>
      <c r="C60" s="157" t="s">
        <v>140</v>
      </c>
      <c r="D60" s="157">
        <v>60.5</v>
      </c>
      <c r="E60" s="158">
        <f t="shared" si="0"/>
        <v>24.2</v>
      </c>
      <c r="F60" s="158">
        <v>25.43</v>
      </c>
      <c r="G60" s="158">
        <f t="shared" si="1"/>
        <v>57.5</v>
      </c>
      <c r="H60" s="159">
        <v>82.93</v>
      </c>
      <c r="I60" s="167">
        <v>1.0117</v>
      </c>
      <c r="J60" s="164">
        <f t="shared" si="2"/>
        <v>58.17275</v>
      </c>
      <c r="K60" s="158">
        <f t="shared" si="3"/>
        <v>83.603</v>
      </c>
      <c r="L60" s="158">
        <f t="shared" si="4"/>
        <v>50.1618</v>
      </c>
      <c r="M60" s="158">
        <f t="shared" si="5"/>
        <v>74.3618</v>
      </c>
      <c r="N60" s="165">
        <f t="shared" si="6"/>
        <v>54</v>
      </c>
      <c r="O60" s="166"/>
    </row>
    <row r="61" s="138" customFormat="1" ht="24.95" customHeight="1" spans="1:15">
      <c r="A61" s="155" t="s">
        <v>38</v>
      </c>
      <c r="B61" s="156" t="s">
        <v>141</v>
      </c>
      <c r="C61" s="157" t="s">
        <v>142</v>
      </c>
      <c r="D61" s="157">
        <v>59</v>
      </c>
      <c r="E61" s="158">
        <f t="shared" si="0"/>
        <v>23.6</v>
      </c>
      <c r="F61" s="158">
        <v>21.4</v>
      </c>
      <c r="G61" s="158">
        <f t="shared" si="1"/>
        <v>62.33</v>
      </c>
      <c r="H61" s="159">
        <v>83.73</v>
      </c>
      <c r="I61" s="167">
        <v>1.0117</v>
      </c>
      <c r="J61" s="164">
        <f t="shared" si="2"/>
        <v>63.059261</v>
      </c>
      <c r="K61" s="158">
        <f t="shared" si="3"/>
        <v>84.459</v>
      </c>
      <c r="L61" s="158">
        <f t="shared" si="4"/>
        <v>50.6754</v>
      </c>
      <c r="M61" s="158">
        <f t="shared" si="5"/>
        <v>74.2754</v>
      </c>
      <c r="N61" s="165">
        <f t="shared" si="6"/>
        <v>55</v>
      </c>
      <c r="O61" s="166"/>
    </row>
    <row r="62" s="138" customFormat="1" ht="24.95" customHeight="1" spans="1:15">
      <c r="A62" s="155" t="s">
        <v>38</v>
      </c>
      <c r="B62" s="156" t="s">
        <v>143</v>
      </c>
      <c r="C62" s="157" t="s">
        <v>144</v>
      </c>
      <c r="D62" s="157">
        <v>59.5</v>
      </c>
      <c r="E62" s="158">
        <f t="shared" si="0"/>
        <v>23.8</v>
      </c>
      <c r="F62" s="158">
        <v>26.28</v>
      </c>
      <c r="G62" s="158">
        <f t="shared" si="1"/>
        <v>56.72</v>
      </c>
      <c r="H62" s="159">
        <v>83</v>
      </c>
      <c r="I62" s="167">
        <v>1.0117</v>
      </c>
      <c r="J62" s="164">
        <f t="shared" si="2"/>
        <v>57.383624</v>
      </c>
      <c r="K62" s="158">
        <f t="shared" si="3"/>
        <v>83.664</v>
      </c>
      <c r="L62" s="158">
        <f t="shared" si="4"/>
        <v>50.1984</v>
      </c>
      <c r="M62" s="158">
        <f t="shared" si="5"/>
        <v>73.9984</v>
      </c>
      <c r="N62" s="165">
        <f t="shared" si="6"/>
        <v>56</v>
      </c>
      <c r="O62" s="166"/>
    </row>
    <row r="63" s="138" customFormat="1" ht="24.95" customHeight="1" spans="1:15">
      <c r="A63" s="155" t="s">
        <v>30</v>
      </c>
      <c r="B63" s="156" t="s">
        <v>145</v>
      </c>
      <c r="C63" s="157" t="s">
        <v>146</v>
      </c>
      <c r="D63" s="157">
        <v>64.5</v>
      </c>
      <c r="E63" s="158">
        <f t="shared" si="0"/>
        <v>25.8</v>
      </c>
      <c r="F63" s="158">
        <v>24.45</v>
      </c>
      <c r="G63" s="158">
        <f t="shared" si="1"/>
        <v>56.62</v>
      </c>
      <c r="H63" s="159">
        <v>81.07</v>
      </c>
      <c r="I63" s="167">
        <v>0.9862</v>
      </c>
      <c r="J63" s="164">
        <f t="shared" si="2"/>
        <v>55.838644</v>
      </c>
      <c r="K63" s="158">
        <f t="shared" si="3"/>
        <v>80.289</v>
      </c>
      <c r="L63" s="158">
        <f t="shared" si="4"/>
        <v>48.1734</v>
      </c>
      <c r="M63" s="158">
        <f t="shared" si="5"/>
        <v>73.9734</v>
      </c>
      <c r="N63" s="165">
        <f t="shared" si="6"/>
        <v>57</v>
      </c>
      <c r="O63" s="166"/>
    </row>
    <row r="64" s="138" customFormat="1" ht="24.95" customHeight="1" spans="1:15">
      <c r="A64" s="155" t="s">
        <v>38</v>
      </c>
      <c r="B64" s="156" t="s">
        <v>147</v>
      </c>
      <c r="C64" s="157" t="s">
        <v>148</v>
      </c>
      <c r="D64" s="157">
        <v>62</v>
      </c>
      <c r="E64" s="158">
        <f t="shared" si="0"/>
        <v>24.8</v>
      </c>
      <c r="F64" s="158">
        <v>23.55</v>
      </c>
      <c r="G64" s="158">
        <f t="shared" si="1"/>
        <v>57.67</v>
      </c>
      <c r="H64" s="159">
        <v>81.22</v>
      </c>
      <c r="I64" s="167">
        <v>1.0117</v>
      </c>
      <c r="J64" s="164">
        <f t="shared" si="2"/>
        <v>58.344739</v>
      </c>
      <c r="K64" s="158">
        <f t="shared" si="3"/>
        <v>81.895</v>
      </c>
      <c r="L64" s="158">
        <f t="shared" si="4"/>
        <v>49.137</v>
      </c>
      <c r="M64" s="158">
        <f t="shared" si="5"/>
        <v>73.937</v>
      </c>
      <c r="N64" s="165">
        <f t="shared" si="6"/>
        <v>58</v>
      </c>
      <c r="O64" s="166"/>
    </row>
    <row r="65" s="138" customFormat="1" ht="24.95" customHeight="1" spans="1:15">
      <c r="A65" s="155" t="s">
        <v>30</v>
      </c>
      <c r="B65" s="156" t="s">
        <v>149</v>
      </c>
      <c r="C65" s="157" t="s">
        <v>150</v>
      </c>
      <c r="D65" s="157">
        <v>56</v>
      </c>
      <c r="E65" s="158">
        <f t="shared" si="0"/>
        <v>22.4</v>
      </c>
      <c r="F65" s="158">
        <v>27.13</v>
      </c>
      <c r="G65" s="158">
        <f t="shared" si="1"/>
        <v>59.56</v>
      </c>
      <c r="H65" s="159">
        <v>86.69</v>
      </c>
      <c r="I65" s="167">
        <v>0.9862</v>
      </c>
      <c r="J65" s="164">
        <f t="shared" si="2"/>
        <v>58.738072</v>
      </c>
      <c r="K65" s="158">
        <f t="shared" si="3"/>
        <v>85.868</v>
      </c>
      <c r="L65" s="158">
        <f t="shared" si="4"/>
        <v>51.5208</v>
      </c>
      <c r="M65" s="158">
        <f t="shared" si="5"/>
        <v>73.9208</v>
      </c>
      <c r="N65" s="165">
        <f t="shared" si="6"/>
        <v>59</v>
      </c>
      <c r="O65" s="166"/>
    </row>
    <row r="66" s="138" customFormat="1" ht="24.95" customHeight="1" spans="1:15">
      <c r="A66" s="155" t="s">
        <v>38</v>
      </c>
      <c r="B66" s="156" t="s">
        <v>151</v>
      </c>
      <c r="C66" s="157" t="s">
        <v>152</v>
      </c>
      <c r="D66" s="157">
        <v>60</v>
      </c>
      <c r="E66" s="158">
        <f t="shared" si="0"/>
        <v>24</v>
      </c>
      <c r="F66" s="158">
        <v>26.45</v>
      </c>
      <c r="G66" s="158">
        <f t="shared" si="1"/>
        <v>55.94</v>
      </c>
      <c r="H66" s="159">
        <v>82.39</v>
      </c>
      <c r="I66" s="167">
        <v>1.0117</v>
      </c>
      <c r="J66" s="164">
        <f t="shared" si="2"/>
        <v>56.594498</v>
      </c>
      <c r="K66" s="158">
        <f t="shared" si="3"/>
        <v>83.044</v>
      </c>
      <c r="L66" s="158">
        <f t="shared" si="4"/>
        <v>49.8264</v>
      </c>
      <c r="M66" s="158">
        <f t="shared" si="5"/>
        <v>73.8264</v>
      </c>
      <c r="N66" s="165">
        <f t="shared" si="6"/>
        <v>60</v>
      </c>
      <c r="O66" s="166"/>
    </row>
    <row r="67" s="138" customFormat="1" ht="24.95" customHeight="1" spans="1:15">
      <c r="A67" s="155" t="s">
        <v>30</v>
      </c>
      <c r="B67" s="156" t="s">
        <v>153</v>
      </c>
      <c r="C67" s="157" t="s">
        <v>154</v>
      </c>
      <c r="D67" s="157">
        <v>55</v>
      </c>
      <c r="E67" s="158">
        <f t="shared" si="0"/>
        <v>22</v>
      </c>
      <c r="F67" s="158">
        <v>26.23</v>
      </c>
      <c r="G67" s="158">
        <f t="shared" si="1"/>
        <v>60.46</v>
      </c>
      <c r="H67" s="159">
        <v>86.69</v>
      </c>
      <c r="I67" s="167">
        <v>0.9862</v>
      </c>
      <c r="J67" s="164">
        <f t="shared" si="2"/>
        <v>59.625652</v>
      </c>
      <c r="K67" s="158">
        <f t="shared" si="3"/>
        <v>85.856</v>
      </c>
      <c r="L67" s="158">
        <f t="shared" si="4"/>
        <v>51.5136</v>
      </c>
      <c r="M67" s="158">
        <f t="shared" si="5"/>
        <v>73.5136</v>
      </c>
      <c r="N67" s="165">
        <f t="shared" si="6"/>
        <v>61</v>
      </c>
      <c r="O67" s="166"/>
    </row>
    <row r="68" s="138" customFormat="1" ht="24.95" customHeight="1" spans="1:15">
      <c r="A68" s="155" t="s">
        <v>38</v>
      </c>
      <c r="B68" s="156" t="s">
        <v>155</v>
      </c>
      <c r="C68" s="157" t="s">
        <v>156</v>
      </c>
      <c r="D68" s="157">
        <v>57</v>
      </c>
      <c r="E68" s="158">
        <f t="shared" si="0"/>
        <v>22.8</v>
      </c>
      <c r="F68" s="158">
        <v>26.9</v>
      </c>
      <c r="G68" s="158">
        <f t="shared" si="1"/>
        <v>56</v>
      </c>
      <c r="H68" s="159">
        <v>82.9</v>
      </c>
      <c r="I68" s="167">
        <v>1.0117</v>
      </c>
      <c r="J68" s="164">
        <f t="shared" si="2"/>
        <v>56.6552</v>
      </c>
      <c r="K68" s="158">
        <f t="shared" si="3"/>
        <v>83.555</v>
      </c>
      <c r="L68" s="158">
        <f t="shared" si="4"/>
        <v>50.133</v>
      </c>
      <c r="M68" s="158">
        <f t="shared" si="5"/>
        <v>72.933</v>
      </c>
      <c r="N68" s="165">
        <f t="shared" si="6"/>
        <v>62</v>
      </c>
      <c r="O68" s="166"/>
    </row>
    <row r="69" s="138" customFormat="1" ht="24.95" customHeight="1" spans="1:15">
      <c r="A69" s="155" t="s">
        <v>38</v>
      </c>
      <c r="B69" s="156" t="s">
        <v>157</v>
      </c>
      <c r="C69" s="157" t="s">
        <v>158</v>
      </c>
      <c r="D69" s="157">
        <v>56.5</v>
      </c>
      <c r="E69" s="158">
        <f t="shared" si="0"/>
        <v>22.6</v>
      </c>
      <c r="F69" s="158">
        <v>25.88</v>
      </c>
      <c r="G69" s="158">
        <f t="shared" si="1"/>
        <v>57.22</v>
      </c>
      <c r="H69" s="159">
        <v>83.1</v>
      </c>
      <c r="I69" s="167">
        <v>1.0117</v>
      </c>
      <c r="J69" s="164">
        <f t="shared" si="2"/>
        <v>57.889474</v>
      </c>
      <c r="K69" s="158">
        <f t="shared" si="3"/>
        <v>83.769</v>
      </c>
      <c r="L69" s="158">
        <f t="shared" si="4"/>
        <v>50.2614</v>
      </c>
      <c r="M69" s="158">
        <f t="shared" si="5"/>
        <v>72.8614</v>
      </c>
      <c r="N69" s="165">
        <f t="shared" si="6"/>
        <v>63</v>
      </c>
      <c r="O69" s="166"/>
    </row>
    <row r="70" s="138" customFormat="1" ht="24.95" customHeight="1" spans="1:15">
      <c r="A70" s="155" t="s">
        <v>30</v>
      </c>
      <c r="B70" s="156" t="s">
        <v>159</v>
      </c>
      <c r="C70" s="157" t="s">
        <v>160</v>
      </c>
      <c r="D70" s="157">
        <v>64</v>
      </c>
      <c r="E70" s="158">
        <f t="shared" si="0"/>
        <v>25.6</v>
      </c>
      <c r="F70" s="158">
        <v>22.13</v>
      </c>
      <c r="G70" s="158">
        <f t="shared" si="1"/>
        <v>56.82</v>
      </c>
      <c r="H70" s="159">
        <v>78.95</v>
      </c>
      <c r="I70" s="167">
        <v>0.9862</v>
      </c>
      <c r="J70" s="164">
        <f t="shared" si="2"/>
        <v>56.035884</v>
      </c>
      <c r="K70" s="158">
        <f t="shared" si="3"/>
        <v>78.166</v>
      </c>
      <c r="L70" s="158">
        <f t="shared" si="4"/>
        <v>46.8996</v>
      </c>
      <c r="M70" s="158">
        <f t="shared" si="5"/>
        <v>72.4996</v>
      </c>
      <c r="N70" s="165">
        <f t="shared" si="6"/>
        <v>64</v>
      </c>
      <c r="O70" s="166"/>
    </row>
    <row r="71" s="138" customFormat="1" ht="24.95" customHeight="1" spans="1:15">
      <c r="A71" s="155" t="s">
        <v>30</v>
      </c>
      <c r="B71" s="156" t="s">
        <v>161</v>
      </c>
      <c r="C71" s="157" t="s">
        <v>162</v>
      </c>
      <c r="D71" s="157">
        <v>54.5</v>
      </c>
      <c r="E71" s="158">
        <f t="shared" ref="E71:E84" si="7">D71*0.4</f>
        <v>21.8</v>
      </c>
      <c r="F71" s="158">
        <v>25.18</v>
      </c>
      <c r="G71" s="158">
        <f t="shared" ref="G71:G84" si="8">H71-F71</f>
        <v>58.32</v>
      </c>
      <c r="H71" s="159">
        <v>83.5</v>
      </c>
      <c r="I71" s="167">
        <v>0.9862</v>
      </c>
      <c r="J71" s="164">
        <f t="shared" ref="J71:J84" si="9">G71*I71</f>
        <v>57.515184</v>
      </c>
      <c r="K71" s="158">
        <f t="shared" ref="K71:K84" si="10">ROUND(F71+J71,3)</f>
        <v>82.695</v>
      </c>
      <c r="L71" s="158">
        <f t="shared" ref="L71:L84" si="11">K71*0.6</f>
        <v>49.617</v>
      </c>
      <c r="M71" s="158">
        <f t="shared" ref="M71:M84" si="12">E71+L71</f>
        <v>71.417</v>
      </c>
      <c r="N71" s="165">
        <f t="shared" ref="N71:N84" si="13">RANK(M71,$M$7:$M$84)</f>
        <v>65</v>
      </c>
      <c r="O71" s="166"/>
    </row>
    <row r="72" s="138" customFormat="1" ht="24.95" customHeight="1" spans="1:15">
      <c r="A72" s="155" t="s">
        <v>30</v>
      </c>
      <c r="B72" s="156" t="s">
        <v>163</v>
      </c>
      <c r="C72" s="157" t="s">
        <v>164</v>
      </c>
      <c r="D72" s="157">
        <v>55.5</v>
      </c>
      <c r="E72" s="158">
        <f t="shared" si="7"/>
        <v>22.2</v>
      </c>
      <c r="F72" s="158">
        <v>24.63</v>
      </c>
      <c r="G72" s="158">
        <f t="shared" si="8"/>
        <v>57.16</v>
      </c>
      <c r="H72" s="159">
        <v>81.79</v>
      </c>
      <c r="I72" s="167">
        <v>0.9862</v>
      </c>
      <c r="J72" s="164">
        <f t="shared" si="9"/>
        <v>56.371192</v>
      </c>
      <c r="K72" s="158">
        <f t="shared" si="10"/>
        <v>81.001</v>
      </c>
      <c r="L72" s="158">
        <f t="shared" si="11"/>
        <v>48.6006</v>
      </c>
      <c r="M72" s="158">
        <f t="shared" si="12"/>
        <v>70.8006</v>
      </c>
      <c r="N72" s="165">
        <f t="shared" si="13"/>
        <v>66</v>
      </c>
      <c r="O72" s="166"/>
    </row>
    <row r="73" s="138" customFormat="1" ht="24.95" customHeight="1" spans="1:15">
      <c r="A73" s="155" t="s">
        <v>38</v>
      </c>
      <c r="B73" s="156" t="s">
        <v>165</v>
      </c>
      <c r="C73" s="157" t="s">
        <v>166</v>
      </c>
      <c r="D73" s="157">
        <v>56.5</v>
      </c>
      <c r="E73" s="158">
        <f t="shared" si="7"/>
        <v>22.6</v>
      </c>
      <c r="F73" s="158">
        <v>25.83</v>
      </c>
      <c r="G73" s="158">
        <f t="shared" si="8"/>
        <v>53.72</v>
      </c>
      <c r="H73" s="159">
        <v>79.55</v>
      </c>
      <c r="I73" s="167">
        <v>1.0117</v>
      </c>
      <c r="J73" s="164">
        <f t="shared" si="9"/>
        <v>54.348524</v>
      </c>
      <c r="K73" s="158">
        <f t="shared" si="10"/>
        <v>80.179</v>
      </c>
      <c r="L73" s="158">
        <f t="shared" si="11"/>
        <v>48.1074</v>
      </c>
      <c r="M73" s="158">
        <f t="shared" si="12"/>
        <v>70.7074</v>
      </c>
      <c r="N73" s="165">
        <f t="shared" si="13"/>
        <v>67</v>
      </c>
      <c r="O73" s="166"/>
    </row>
    <row r="74" s="138" customFormat="1" ht="24.95" customHeight="1" spans="1:15">
      <c r="A74" s="155" t="s">
        <v>30</v>
      </c>
      <c r="B74" s="156" t="s">
        <v>167</v>
      </c>
      <c r="C74" s="157" t="s">
        <v>168</v>
      </c>
      <c r="D74" s="157">
        <v>56</v>
      </c>
      <c r="E74" s="158">
        <f t="shared" si="7"/>
        <v>22.4</v>
      </c>
      <c r="F74" s="158">
        <v>24.43</v>
      </c>
      <c r="G74" s="158">
        <f t="shared" si="8"/>
        <v>56.58</v>
      </c>
      <c r="H74" s="159">
        <v>81.01</v>
      </c>
      <c r="I74" s="167">
        <v>0.9862</v>
      </c>
      <c r="J74" s="164">
        <f t="shared" si="9"/>
        <v>55.799196</v>
      </c>
      <c r="K74" s="158">
        <f t="shared" si="10"/>
        <v>80.229</v>
      </c>
      <c r="L74" s="158">
        <f t="shared" si="11"/>
        <v>48.1374</v>
      </c>
      <c r="M74" s="158">
        <f t="shared" si="12"/>
        <v>70.5374</v>
      </c>
      <c r="N74" s="165">
        <f t="shared" si="13"/>
        <v>68</v>
      </c>
      <c r="O74" s="166"/>
    </row>
    <row r="75" s="138" customFormat="1" ht="24.95" customHeight="1" spans="1:15">
      <c r="A75" s="155" t="s">
        <v>38</v>
      </c>
      <c r="B75" s="156" t="s">
        <v>169</v>
      </c>
      <c r="C75" s="157" t="s">
        <v>170</v>
      </c>
      <c r="D75" s="157">
        <v>57.5</v>
      </c>
      <c r="E75" s="158">
        <f t="shared" si="7"/>
        <v>23</v>
      </c>
      <c r="F75" s="158">
        <v>21.63</v>
      </c>
      <c r="G75" s="158">
        <f t="shared" si="8"/>
        <v>56.37</v>
      </c>
      <c r="H75" s="159">
        <v>78</v>
      </c>
      <c r="I75" s="167">
        <v>1.0117</v>
      </c>
      <c r="J75" s="164">
        <f t="shared" si="9"/>
        <v>57.029529</v>
      </c>
      <c r="K75" s="158">
        <f t="shared" si="10"/>
        <v>78.66</v>
      </c>
      <c r="L75" s="158">
        <f t="shared" si="11"/>
        <v>47.196</v>
      </c>
      <c r="M75" s="158">
        <f t="shared" si="12"/>
        <v>70.196</v>
      </c>
      <c r="N75" s="165">
        <f t="shared" si="13"/>
        <v>69</v>
      </c>
      <c r="O75" s="166"/>
    </row>
    <row r="76" s="138" customFormat="1" ht="24.95" customHeight="1" spans="1:15">
      <c r="A76" s="155" t="s">
        <v>38</v>
      </c>
      <c r="B76" s="156" t="s">
        <v>171</v>
      </c>
      <c r="C76" s="157" t="s">
        <v>172</v>
      </c>
      <c r="D76" s="157">
        <v>56</v>
      </c>
      <c r="E76" s="158">
        <f t="shared" si="7"/>
        <v>22.4</v>
      </c>
      <c r="F76" s="158">
        <v>21.13</v>
      </c>
      <c r="G76" s="158">
        <f t="shared" si="8"/>
        <v>57.6</v>
      </c>
      <c r="H76" s="159">
        <v>78.73</v>
      </c>
      <c r="I76" s="167">
        <v>1.0117</v>
      </c>
      <c r="J76" s="164">
        <f t="shared" si="9"/>
        <v>58.27392</v>
      </c>
      <c r="K76" s="158">
        <f t="shared" si="10"/>
        <v>79.404</v>
      </c>
      <c r="L76" s="158">
        <f t="shared" si="11"/>
        <v>47.6424</v>
      </c>
      <c r="M76" s="158">
        <f t="shared" si="12"/>
        <v>70.0424</v>
      </c>
      <c r="N76" s="165">
        <f t="shared" si="13"/>
        <v>70</v>
      </c>
      <c r="O76" s="166"/>
    </row>
    <row r="77" s="138" customFormat="1" ht="24.95" customHeight="1" spans="1:15">
      <c r="A77" s="155" t="s">
        <v>30</v>
      </c>
      <c r="B77" s="156" t="s">
        <v>173</v>
      </c>
      <c r="C77" s="157" t="s">
        <v>174</v>
      </c>
      <c r="D77" s="157">
        <v>63.5</v>
      </c>
      <c r="E77" s="158">
        <f t="shared" si="7"/>
        <v>25.4</v>
      </c>
      <c r="F77" s="158">
        <v>19.5</v>
      </c>
      <c r="G77" s="158">
        <f t="shared" si="8"/>
        <v>54.34</v>
      </c>
      <c r="H77" s="159">
        <v>73.84</v>
      </c>
      <c r="I77" s="167">
        <v>0.9862</v>
      </c>
      <c r="J77" s="164">
        <f t="shared" si="9"/>
        <v>53.590108</v>
      </c>
      <c r="K77" s="158">
        <f t="shared" si="10"/>
        <v>73.09</v>
      </c>
      <c r="L77" s="158">
        <f t="shared" si="11"/>
        <v>43.854</v>
      </c>
      <c r="M77" s="158">
        <f t="shared" si="12"/>
        <v>69.254</v>
      </c>
      <c r="N77" s="165">
        <f t="shared" si="13"/>
        <v>71</v>
      </c>
      <c r="O77" s="166"/>
    </row>
    <row r="78" s="138" customFormat="1" ht="24.95" customHeight="1" spans="1:15">
      <c r="A78" s="155" t="s">
        <v>38</v>
      </c>
      <c r="B78" s="156" t="s">
        <v>175</v>
      </c>
      <c r="C78" s="157" t="s">
        <v>176</v>
      </c>
      <c r="D78" s="157">
        <v>57</v>
      </c>
      <c r="E78" s="158">
        <f t="shared" si="7"/>
        <v>22.8</v>
      </c>
      <c r="F78" s="158">
        <v>19.3</v>
      </c>
      <c r="G78" s="158">
        <f t="shared" si="8"/>
        <v>56.72</v>
      </c>
      <c r="H78" s="159">
        <v>76.02</v>
      </c>
      <c r="I78" s="167">
        <v>1.0117</v>
      </c>
      <c r="J78" s="164">
        <f t="shared" si="9"/>
        <v>57.383624</v>
      </c>
      <c r="K78" s="158">
        <f t="shared" si="10"/>
        <v>76.684</v>
      </c>
      <c r="L78" s="158">
        <f t="shared" si="11"/>
        <v>46.0104</v>
      </c>
      <c r="M78" s="158">
        <f t="shared" si="12"/>
        <v>68.8104</v>
      </c>
      <c r="N78" s="165">
        <f t="shared" si="13"/>
        <v>72</v>
      </c>
      <c r="O78" s="166"/>
    </row>
    <row r="79" s="138" customFormat="1" ht="24.95" customHeight="1" spans="1:15">
      <c r="A79" s="169" t="s">
        <v>30</v>
      </c>
      <c r="B79" s="156" t="s">
        <v>177</v>
      </c>
      <c r="C79" s="157" t="s">
        <v>178</v>
      </c>
      <c r="D79" s="157">
        <v>53.5</v>
      </c>
      <c r="E79" s="158">
        <f t="shared" si="7"/>
        <v>21.4</v>
      </c>
      <c r="F79" s="158">
        <v>22.3</v>
      </c>
      <c r="G79" s="158">
        <f t="shared" si="8"/>
        <v>56.98</v>
      </c>
      <c r="H79" s="170">
        <v>79.28</v>
      </c>
      <c r="I79" s="167">
        <v>0.9862</v>
      </c>
      <c r="J79" s="164">
        <f t="shared" si="9"/>
        <v>56.193676</v>
      </c>
      <c r="K79" s="158">
        <f t="shared" si="10"/>
        <v>78.494</v>
      </c>
      <c r="L79" s="158">
        <f t="shared" si="11"/>
        <v>47.0964</v>
      </c>
      <c r="M79" s="158">
        <f t="shared" si="12"/>
        <v>68.4964</v>
      </c>
      <c r="N79" s="165">
        <f t="shared" si="13"/>
        <v>73</v>
      </c>
      <c r="O79" s="172"/>
    </row>
    <row r="80" s="138" customFormat="1" ht="24.95" customHeight="1" spans="1:15">
      <c r="A80" s="155" t="s">
        <v>30</v>
      </c>
      <c r="B80" s="156" t="s">
        <v>179</v>
      </c>
      <c r="C80" s="157" t="s">
        <v>180</v>
      </c>
      <c r="D80" s="157">
        <v>54.5</v>
      </c>
      <c r="E80" s="158">
        <f t="shared" si="7"/>
        <v>21.8</v>
      </c>
      <c r="F80" s="158">
        <v>22.2</v>
      </c>
      <c r="G80" s="158">
        <f t="shared" si="8"/>
        <v>55.84</v>
      </c>
      <c r="H80" s="159">
        <v>78.04</v>
      </c>
      <c r="I80" s="167">
        <v>0.9862</v>
      </c>
      <c r="J80" s="164">
        <f t="shared" si="9"/>
        <v>55.069408</v>
      </c>
      <c r="K80" s="158">
        <f t="shared" si="10"/>
        <v>77.269</v>
      </c>
      <c r="L80" s="158">
        <f t="shared" si="11"/>
        <v>46.3614</v>
      </c>
      <c r="M80" s="158">
        <f t="shared" si="12"/>
        <v>68.1614</v>
      </c>
      <c r="N80" s="165">
        <f t="shared" si="13"/>
        <v>74</v>
      </c>
      <c r="O80" s="166"/>
    </row>
    <row r="81" s="138" customFormat="1" ht="24.95" customHeight="1" spans="1:15">
      <c r="A81" s="155" t="s">
        <v>30</v>
      </c>
      <c r="B81" s="156" t="s">
        <v>181</v>
      </c>
      <c r="C81" s="157" t="s">
        <v>182</v>
      </c>
      <c r="D81" s="157">
        <v>54.5</v>
      </c>
      <c r="E81" s="158">
        <f t="shared" si="7"/>
        <v>21.8</v>
      </c>
      <c r="F81" s="158">
        <v>19.05</v>
      </c>
      <c r="G81" s="158">
        <f t="shared" si="8"/>
        <v>56.28</v>
      </c>
      <c r="H81" s="159">
        <v>75.33</v>
      </c>
      <c r="I81" s="167">
        <v>0.9862</v>
      </c>
      <c r="J81" s="164">
        <f t="shared" si="9"/>
        <v>55.503336</v>
      </c>
      <c r="K81" s="158">
        <f t="shared" si="10"/>
        <v>74.553</v>
      </c>
      <c r="L81" s="158">
        <f t="shared" si="11"/>
        <v>44.7318</v>
      </c>
      <c r="M81" s="158">
        <f t="shared" si="12"/>
        <v>66.5318</v>
      </c>
      <c r="N81" s="165">
        <f t="shared" si="13"/>
        <v>75</v>
      </c>
      <c r="O81" s="166"/>
    </row>
    <row r="82" s="138" customFormat="1" ht="24.95" customHeight="1" spans="1:15">
      <c r="A82" s="155" t="s">
        <v>38</v>
      </c>
      <c r="B82" s="156" t="s">
        <v>183</v>
      </c>
      <c r="C82" s="157" t="s">
        <v>184</v>
      </c>
      <c r="D82" s="157">
        <v>58.5</v>
      </c>
      <c r="E82" s="158">
        <f t="shared" si="7"/>
        <v>23.4</v>
      </c>
      <c r="F82" s="158">
        <v>19.35</v>
      </c>
      <c r="G82" s="158">
        <f t="shared" si="8"/>
        <v>51.8</v>
      </c>
      <c r="H82" s="159">
        <v>71.15</v>
      </c>
      <c r="I82" s="167">
        <v>1.0117</v>
      </c>
      <c r="J82" s="164">
        <f t="shared" si="9"/>
        <v>52.40606</v>
      </c>
      <c r="K82" s="158">
        <f t="shared" si="10"/>
        <v>71.756</v>
      </c>
      <c r="L82" s="158">
        <f t="shared" si="11"/>
        <v>43.0536</v>
      </c>
      <c r="M82" s="158">
        <f t="shared" si="12"/>
        <v>66.4536</v>
      </c>
      <c r="N82" s="165">
        <f t="shared" si="13"/>
        <v>76</v>
      </c>
      <c r="O82" s="166"/>
    </row>
    <row r="83" s="138" customFormat="1" ht="24.95" customHeight="1" spans="1:15">
      <c r="A83" s="155" t="s">
        <v>30</v>
      </c>
      <c r="B83" s="156" t="s">
        <v>185</v>
      </c>
      <c r="C83" s="157" t="s">
        <v>186</v>
      </c>
      <c r="D83" s="157">
        <v>54</v>
      </c>
      <c r="E83" s="158">
        <f t="shared" si="7"/>
        <v>21.6</v>
      </c>
      <c r="F83" s="158">
        <v>22</v>
      </c>
      <c r="G83" s="158">
        <f t="shared" si="8"/>
        <v>49.66</v>
      </c>
      <c r="H83" s="159">
        <v>71.66</v>
      </c>
      <c r="I83" s="167">
        <v>0.9862</v>
      </c>
      <c r="J83" s="164">
        <f t="shared" si="9"/>
        <v>48.974692</v>
      </c>
      <c r="K83" s="158">
        <f t="shared" si="10"/>
        <v>70.975</v>
      </c>
      <c r="L83" s="158">
        <f t="shared" si="11"/>
        <v>42.585</v>
      </c>
      <c r="M83" s="158">
        <f t="shared" si="12"/>
        <v>64.185</v>
      </c>
      <c r="N83" s="165">
        <f t="shared" si="13"/>
        <v>77</v>
      </c>
      <c r="O83" s="166"/>
    </row>
    <row r="84" s="138" customFormat="1" ht="24.95" customHeight="1" spans="1:15">
      <c r="A84" s="155" t="s">
        <v>38</v>
      </c>
      <c r="B84" s="156" t="s">
        <v>187</v>
      </c>
      <c r="C84" s="157" t="s">
        <v>188</v>
      </c>
      <c r="D84" s="157">
        <v>57.5</v>
      </c>
      <c r="E84" s="158">
        <f t="shared" si="7"/>
        <v>23</v>
      </c>
      <c r="F84" s="158">
        <v>0</v>
      </c>
      <c r="G84" s="158">
        <f t="shared" si="8"/>
        <v>0</v>
      </c>
      <c r="H84" s="159">
        <v>0</v>
      </c>
      <c r="I84" s="167">
        <v>1.0117</v>
      </c>
      <c r="J84" s="164">
        <f t="shared" si="9"/>
        <v>0</v>
      </c>
      <c r="K84" s="158">
        <f t="shared" si="10"/>
        <v>0</v>
      </c>
      <c r="L84" s="158">
        <f t="shared" si="11"/>
        <v>0</v>
      </c>
      <c r="M84" s="158">
        <f t="shared" si="12"/>
        <v>23</v>
      </c>
      <c r="N84" s="165">
        <f t="shared" si="13"/>
        <v>78</v>
      </c>
      <c r="O84" s="166" t="s">
        <v>189</v>
      </c>
    </row>
    <row r="85" s="140" customFormat="1"/>
    <row r="86" s="141" customFormat="1" ht="18.75" spans="1:5">
      <c r="A86" s="141" t="s">
        <v>190</v>
      </c>
      <c r="C86" s="141" t="s">
        <v>191</v>
      </c>
      <c r="E86" s="141" t="s">
        <v>192</v>
      </c>
    </row>
    <row r="87" s="141" customFormat="1" ht="18.75"/>
    <row r="88" s="141" customFormat="1" ht="18.75" spans="1:5">
      <c r="A88" s="141" t="s">
        <v>193</v>
      </c>
      <c r="E88" s="141" t="s">
        <v>194</v>
      </c>
    </row>
    <row r="89" s="141" customFormat="1" ht="18.75" spans="4:12">
      <c r="D89" s="171" t="s">
        <v>195</v>
      </c>
      <c r="E89" s="171"/>
      <c r="F89" s="171"/>
      <c r="G89" s="171"/>
      <c r="H89" s="171"/>
      <c r="I89" s="171"/>
      <c r="J89" s="171"/>
      <c r="K89" s="171"/>
      <c r="L89" s="171"/>
    </row>
  </sheetData>
  <sortState ref="A3:M132">
    <sortCondition ref="C3:C132" descending="1"/>
  </sortState>
  <mergeCells count="16">
    <mergeCell ref="A1:O1"/>
    <mergeCell ref="A2:O2"/>
    <mergeCell ref="A3:B3"/>
    <mergeCell ref="C3:E3"/>
    <mergeCell ref="H3:L3"/>
    <mergeCell ref="F4:K4"/>
    <mergeCell ref="D89:L89"/>
    <mergeCell ref="A4:A5"/>
    <mergeCell ref="B4:B5"/>
    <mergeCell ref="C4:C5"/>
    <mergeCell ref="D4:D5"/>
    <mergeCell ref="E4:E5"/>
    <mergeCell ref="L4:L5"/>
    <mergeCell ref="M4:M5"/>
    <mergeCell ref="N4:N5"/>
    <mergeCell ref="O4:O5"/>
  </mergeCells>
  <printOptions horizontalCentered="1"/>
  <pageMargins left="0.251388888888889" right="0.251388888888889" top="0.751388888888889" bottom="0.751388888888889" header="0.298611111111111" footer="0.298611111111111"/>
  <pageSetup paperSize="9"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opLeftCell="A4" workbookViewId="0">
      <selection activeCell="F10" sqref="F10"/>
    </sheetView>
  </sheetViews>
  <sheetFormatPr defaultColWidth="9" defaultRowHeight="13.5"/>
  <cols>
    <col min="1" max="1" width="13.625" customWidth="1"/>
    <col min="2" max="2" width="11.25" customWidth="1"/>
    <col min="3" max="3" width="24.125" customWidth="1"/>
    <col min="5" max="5" width="11.375" customWidth="1"/>
    <col min="6" max="6" width="9.625" customWidth="1"/>
    <col min="7" max="7" width="12.625" customWidth="1"/>
    <col min="8" max="8" width="9.25"/>
    <col min="10" max="10" width="12.5" customWidth="1"/>
  </cols>
  <sheetData>
    <row r="1" s="1" customFormat="1" ht="30.75" customHeight="1" spans="1:10">
      <c r="A1" s="7" t="s">
        <v>567</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568</v>
      </c>
      <c r="B3" s="9"/>
      <c r="C3" s="10" t="s">
        <v>569</v>
      </c>
      <c r="D3" s="10"/>
      <c r="E3" s="10"/>
      <c r="F3" s="10" t="s">
        <v>505</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4" customFormat="1" ht="21" customHeight="1" spans="1:10">
      <c r="A6" s="44" t="s">
        <v>550</v>
      </c>
      <c r="B6" s="17" t="s">
        <v>570</v>
      </c>
      <c r="C6" s="17" t="s">
        <v>571</v>
      </c>
      <c r="D6" s="17">
        <v>143.5</v>
      </c>
      <c r="E6" s="19">
        <f t="shared" ref="E6:E15" si="0">D6*0.25</f>
        <v>35.875</v>
      </c>
      <c r="F6" s="19">
        <v>92.3</v>
      </c>
      <c r="G6" s="19">
        <f t="shared" ref="G6:G15" si="1">F6*0.5</f>
        <v>46.15</v>
      </c>
      <c r="H6" s="19">
        <f t="shared" ref="H6:H15" si="2">E6+G6</f>
        <v>82.025</v>
      </c>
      <c r="I6" s="28">
        <f t="shared" ref="I6:I15" si="3">RANK(H6,$H$6:$H$15)</f>
        <v>1</v>
      </c>
      <c r="J6" s="29" t="s">
        <v>33</v>
      </c>
    </row>
    <row r="7" s="4" customFormat="1" ht="21" customHeight="1" spans="1:10">
      <c r="A7" s="44" t="s">
        <v>550</v>
      </c>
      <c r="B7" s="17" t="s">
        <v>572</v>
      </c>
      <c r="C7" s="17" t="s">
        <v>573</v>
      </c>
      <c r="D7" s="17">
        <v>135.5</v>
      </c>
      <c r="E7" s="19">
        <f t="shared" si="0"/>
        <v>33.875</v>
      </c>
      <c r="F7" s="19">
        <v>89.26</v>
      </c>
      <c r="G7" s="19">
        <f t="shared" si="1"/>
        <v>44.63</v>
      </c>
      <c r="H7" s="19">
        <f t="shared" si="2"/>
        <v>78.505</v>
      </c>
      <c r="I7" s="28">
        <f t="shared" si="3"/>
        <v>2</v>
      </c>
      <c r="J7" s="29" t="s">
        <v>33</v>
      </c>
    </row>
    <row r="8" s="4" customFormat="1" ht="21" customHeight="1" spans="1:10">
      <c r="A8" s="44" t="s">
        <v>550</v>
      </c>
      <c r="B8" s="17" t="s">
        <v>574</v>
      </c>
      <c r="C8" s="17" t="s">
        <v>575</v>
      </c>
      <c r="D8" s="17">
        <v>127.5</v>
      </c>
      <c r="E8" s="19">
        <f t="shared" si="0"/>
        <v>31.875</v>
      </c>
      <c r="F8" s="19">
        <v>92.66</v>
      </c>
      <c r="G8" s="19">
        <f t="shared" si="1"/>
        <v>46.33</v>
      </c>
      <c r="H8" s="19">
        <f t="shared" si="2"/>
        <v>78.205</v>
      </c>
      <c r="I8" s="28">
        <f t="shared" si="3"/>
        <v>3</v>
      </c>
      <c r="J8" s="29" t="s">
        <v>33</v>
      </c>
    </row>
    <row r="9" s="4" customFormat="1" ht="21" customHeight="1" spans="1:10">
      <c r="A9" s="44" t="s">
        <v>550</v>
      </c>
      <c r="B9" s="17" t="s">
        <v>576</v>
      </c>
      <c r="C9" s="17" t="s">
        <v>577</v>
      </c>
      <c r="D9" s="17">
        <v>129</v>
      </c>
      <c r="E9" s="19">
        <f t="shared" si="0"/>
        <v>32.25</v>
      </c>
      <c r="F9" s="19">
        <v>87.46</v>
      </c>
      <c r="G9" s="19">
        <f t="shared" si="1"/>
        <v>43.73</v>
      </c>
      <c r="H9" s="19">
        <f t="shared" si="2"/>
        <v>75.98</v>
      </c>
      <c r="I9" s="28">
        <f t="shared" si="3"/>
        <v>4</v>
      </c>
      <c r="J9" s="29"/>
    </row>
    <row r="10" s="4" customFormat="1" ht="21" customHeight="1" spans="1:10">
      <c r="A10" s="44" t="s">
        <v>550</v>
      </c>
      <c r="B10" s="17" t="s">
        <v>578</v>
      </c>
      <c r="C10" s="17" t="s">
        <v>579</v>
      </c>
      <c r="D10" s="17">
        <v>115.5</v>
      </c>
      <c r="E10" s="19">
        <f t="shared" si="0"/>
        <v>28.875</v>
      </c>
      <c r="F10" s="19">
        <v>87.5</v>
      </c>
      <c r="G10" s="19">
        <f t="shared" si="1"/>
        <v>43.75</v>
      </c>
      <c r="H10" s="19">
        <f t="shared" si="2"/>
        <v>72.625</v>
      </c>
      <c r="I10" s="28">
        <f t="shared" si="3"/>
        <v>5</v>
      </c>
      <c r="J10" s="29"/>
    </row>
    <row r="11" s="4" customFormat="1" ht="21" customHeight="1" spans="1:10">
      <c r="A11" s="44" t="s">
        <v>550</v>
      </c>
      <c r="B11" s="17" t="s">
        <v>580</v>
      </c>
      <c r="C11" s="17" t="s">
        <v>581</v>
      </c>
      <c r="D11" s="17">
        <v>101</v>
      </c>
      <c r="E11" s="19">
        <f t="shared" si="0"/>
        <v>25.25</v>
      </c>
      <c r="F11" s="19">
        <v>90.66</v>
      </c>
      <c r="G11" s="19">
        <f t="shared" si="1"/>
        <v>45.33</v>
      </c>
      <c r="H11" s="19">
        <f t="shared" si="2"/>
        <v>70.58</v>
      </c>
      <c r="I11" s="28">
        <f t="shared" si="3"/>
        <v>6</v>
      </c>
      <c r="J11" s="29"/>
    </row>
    <row r="12" s="4" customFormat="1" ht="21" customHeight="1" spans="1:10">
      <c r="A12" s="44" t="s">
        <v>550</v>
      </c>
      <c r="B12" s="17" t="s">
        <v>582</v>
      </c>
      <c r="C12" s="17" t="s">
        <v>583</v>
      </c>
      <c r="D12" s="17">
        <v>103.5</v>
      </c>
      <c r="E12" s="19">
        <f t="shared" si="0"/>
        <v>25.875</v>
      </c>
      <c r="F12" s="19">
        <v>86.4</v>
      </c>
      <c r="G12" s="19">
        <f t="shared" si="1"/>
        <v>43.2</v>
      </c>
      <c r="H12" s="19">
        <f t="shared" si="2"/>
        <v>69.075</v>
      </c>
      <c r="I12" s="28">
        <f t="shared" si="3"/>
        <v>7</v>
      </c>
      <c r="J12" s="29"/>
    </row>
    <row r="13" s="4" customFormat="1" ht="21" customHeight="1" spans="1:10">
      <c r="A13" s="44" t="s">
        <v>550</v>
      </c>
      <c r="B13" s="17" t="s">
        <v>584</v>
      </c>
      <c r="C13" s="17" t="s">
        <v>585</v>
      </c>
      <c r="D13" s="17">
        <v>88.5</v>
      </c>
      <c r="E13" s="19">
        <f t="shared" si="0"/>
        <v>22.125</v>
      </c>
      <c r="F13" s="19">
        <v>89.4</v>
      </c>
      <c r="G13" s="19">
        <f t="shared" si="1"/>
        <v>44.7</v>
      </c>
      <c r="H13" s="19">
        <f t="shared" si="2"/>
        <v>66.825</v>
      </c>
      <c r="I13" s="28">
        <f t="shared" si="3"/>
        <v>8</v>
      </c>
      <c r="J13" s="29"/>
    </row>
    <row r="14" s="4" customFormat="1" ht="21" customHeight="1" spans="1:10">
      <c r="A14" s="44" t="s">
        <v>550</v>
      </c>
      <c r="B14" s="17" t="s">
        <v>586</v>
      </c>
      <c r="C14" s="17" t="s">
        <v>587</v>
      </c>
      <c r="D14" s="17">
        <v>88.5</v>
      </c>
      <c r="E14" s="19">
        <f t="shared" si="0"/>
        <v>22.125</v>
      </c>
      <c r="F14" s="19">
        <v>85.34</v>
      </c>
      <c r="G14" s="19">
        <f t="shared" si="1"/>
        <v>42.67</v>
      </c>
      <c r="H14" s="19">
        <f t="shared" si="2"/>
        <v>64.795</v>
      </c>
      <c r="I14" s="28">
        <f t="shared" si="3"/>
        <v>9</v>
      </c>
      <c r="J14" s="29"/>
    </row>
    <row r="15" s="48" customFormat="1" ht="21" customHeight="1" spans="1:10">
      <c r="A15" s="45" t="s">
        <v>550</v>
      </c>
      <c r="B15" s="22" t="s">
        <v>588</v>
      </c>
      <c r="C15" s="22" t="s">
        <v>589</v>
      </c>
      <c r="D15" s="22">
        <v>85.5</v>
      </c>
      <c r="E15" s="46">
        <f t="shared" si="0"/>
        <v>21.375</v>
      </c>
      <c r="F15" s="49">
        <v>85.1</v>
      </c>
      <c r="G15" s="46">
        <f t="shared" si="1"/>
        <v>42.55</v>
      </c>
      <c r="H15" s="46">
        <f t="shared" si="2"/>
        <v>63.925</v>
      </c>
      <c r="I15" s="47">
        <f t="shared" si="3"/>
        <v>10</v>
      </c>
      <c r="J15" s="50"/>
    </row>
    <row r="16" s="5" customFormat="1" ht="18.75" spans="1:5">
      <c r="A16" s="5" t="s">
        <v>190</v>
      </c>
      <c r="C16" s="5" t="s">
        <v>191</v>
      </c>
      <c r="E16" s="5" t="s">
        <v>192</v>
      </c>
    </row>
    <row r="17" s="5" customFormat="1" ht="18.75" spans="1:5">
      <c r="A17" s="5" t="s">
        <v>193</v>
      </c>
      <c r="E17" s="5" t="s">
        <v>194</v>
      </c>
    </row>
    <row r="18" s="5" customFormat="1" ht="18.75" spans="4:7">
      <c r="D18" s="25" t="s">
        <v>195</v>
      </c>
      <c r="E18" s="25"/>
      <c r="F18" s="25"/>
      <c r="G18" s="25"/>
    </row>
  </sheetData>
  <sortState ref="A3:M28">
    <sortCondition ref="C3:C28" descending="1"/>
  </sortState>
  <mergeCells count="6">
    <mergeCell ref="A1:J1"/>
    <mergeCell ref="A2:J2"/>
    <mergeCell ref="A3:B3"/>
    <mergeCell ref="C3:E3"/>
    <mergeCell ref="F3:G3"/>
    <mergeCell ref="D18:G18"/>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opLeftCell="A4" workbookViewId="0">
      <selection activeCell="A11" sqref="$A5:$XFD11"/>
    </sheetView>
  </sheetViews>
  <sheetFormatPr defaultColWidth="9" defaultRowHeight="13.5"/>
  <cols>
    <col min="1" max="1" width="13.75" customWidth="1"/>
    <col min="2" max="2" width="10" customWidth="1"/>
    <col min="3" max="3" width="24.75" customWidth="1"/>
    <col min="5" max="5" width="11.375" customWidth="1"/>
    <col min="6" max="6" width="9.25"/>
    <col min="7" max="7" width="11.375" customWidth="1"/>
    <col min="8" max="8" width="9.25"/>
    <col min="10" max="10" width="10.75" customWidth="1"/>
  </cols>
  <sheetData>
    <row r="1" s="1" customFormat="1" ht="42" customHeight="1" spans="1:10">
      <c r="A1" s="7" t="s">
        <v>590</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591</v>
      </c>
      <c r="B3" s="9"/>
      <c r="C3" s="10" t="s">
        <v>592</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25" customHeight="1" spans="1:10">
      <c r="A5" s="13" t="s">
        <v>21</v>
      </c>
      <c r="B5" s="14" t="s">
        <v>22</v>
      </c>
      <c r="C5" s="14" t="s">
        <v>23</v>
      </c>
      <c r="D5" s="15">
        <v>1</v>
      </c>
      <c r="E5" s="14" t="s">
        <v>201</v>
      </c>
      <c r="F5" s="15">
        <v>3</v>
      </c>
      <c r="G5" s="14" t="s">
        <v>202</v>
      </c>
      <c r="H5" s="14" t="s">
        <v>203</v>
      </c>
      <c r="I5" s="15">
        <v>6</v>
      </c>
      <c r="J5" s="27">
        <v>7</v>
      </c>
    </row>
    <row r="6" s="32" customFormat="1" ht="25" customHeight="1" spans="1:10">
      <c r="A6" s="40" t="s">
        <v>313</v>
      </c>
      <c r="B6" s="17" t="s">
        <v>593</v>
      </c>
      <c r="C6" s="17" t="s">
        <v>594</v>
      </c>
      <c r="D6" s="17">
        <v>172.5</v>
      </c>
      <c r="E6" s="42">
        <f t="shared" ref="E6:E11" si="0">D6*0.25</f>
        <v>43.125</v>
      </c>
      <c r="F6" s="42">
        <v>90.8</v>
      </c>
      <c r="G6" s="42">
        <f t="shared" ref="G6:G11" si="1">F6*0.5</f>
        <v>45.4</v>
      </c>
      <c r="H6" s="42">
        <f t="shared" ref="H6:H11" si="2">E6+G6</f>
        <v>88.525</v>
      </c>
      <c r="I6" s="41">
        <f t="shared" ref="I6:I11" si="3">RANK(H6,$H$6:$H$11)</f>
        <v>1</v>
      </c>
      <c r="J6" s="79" t="s">
        <v>33</v>
      </c>
    </row>
    <row r="7" s="32" customFormat="1" ht="25" customHeight="1" spans="1:10">
      <c r="A7" s="40" t="s">
        <v>313</v>
      </c>
      <c r="B7" s="17" t="s">
        <v>595</v>
      </c>
      <c r="C7" s="17" t="s">
        <v>596</v>
      </c>
      <c r="D7" s="17">
        <v>154</v>
      </c>
      <c r="E7" s="42">
        <f t="shared" si="0"/>
        <v>38.5</v>
      </c>
      <c r="F7" s="42">
        <v>84.6</v>
      </c>
      <c r="G7" s="42">
        <f t="shared" si="1"/>
        <v>42.3</v>
      </c>
      <c r="H7" s="42">
        <f t="shared" si="2"/>
        <v>80.8</v>
      </c>
      <c r="I7" s="41">
        <f t="shared" si="3"/>
        <v>2</v>
      </c>
      <c r="J7" s="79" t="s">
        <v>33</v>
      </c>
    </row>
    <row r="8" s="32" customFormat="1" ht="25" customHeight="1" spans="1:10">
      <c r="A8" s="40" t="s">
        <v>313</v>
      </c>
      <c r="B8" s="17" t="s">
        <v>597</v>
      </c>
      <c r="C8" s="17" t="s">
        <v>598</v>
      </c>
      <c r="D8" s="17">
        <v>148</v>
      </c>
      <c r="E8" s="42">
        <f t="shared" si="0"/>
        <v>37</v>
      </c>
      <c r="F8" s="42">
        <v>86.1</v>
      </c>
      <c r="G8" s="42">
        <f t="shared" si="1"/>
        <v>43.05</v>
      </c>
      <c r="H8" s="42">
        <f t="shared" si="2"/>
        <v>80.05</v>
      </c>
      <c r="I8" s="41">
        <f t="shared" si="3"/>
        <v>3</v>
      </c>
      <c r="J8" s="43"/>
    </row>
    <row r="9" s="32" customFormat="1" ht="25" customHeight="1" spans="1:10">
      <c r="A9" s="40" t="s">
        <v>313</v>
      </c>
      <c r="B9" s="17" t="s">
        <v>599</v>
      </c>
      <c r="C9" s="17" t="s">
        <v>600</v>
      </c>
      <c r="D9" s="17">
        <v>148</v>
      </c>
      <c r="E9" s="42">
        <f t="shared" si="0"/>
        <v>37</v>
      </c>
      <c r="F9" s="42">
        <v>85.9</v>
      </c>
      <c r="G9" s="42">
        <f t="shared" si="1"/>
        <v>42.95</v>
      </c>
      <c r="H9" s="42">
        <f t="shared" si="2"/>
        <v>79.95</v>
      </c>
      <c r="I9" s="41">
        <f t="shared" si="3"/>
        <v>4</v>
      </c>
      <c r="J9" s="43"/>
    </row>
    <row r="10" s="32" customFormat="1" ht="25" customHeight="1" spans="1:10">
      <c r="A10" s="40" t="s">
        <v>313</v>
      </c>
      <c r="B10" s="17" t="s">
        <v>601</v>
      </c>
      <c r="C10" s="17" t="s">
        <v>602</v>
      </c>
      <c r="D10" s="17">
        <v>140</v>
      </c>
      <c r="E10" s="42">
        <f t="shared" si="0"/>
        <v>35</v>
      </c>
      <c r="F10" s="42">
        <v>86.2</v>
      </c>
      <c r="G10" s="42">
        <f t="shared" si="1"/>
        <v>43.1</v>
      </c>
      <c r="H10" s="42">
        <f t="shared" si="2"/>
        <v>78.1</v>
      </c>
      <c r="I10" s="41">
        <f t="shared" si="3"/>
        <v>5</v>
      </c>
      <c r="J10" s="43"/>
    </row>
    <row r="11" s="32" customFormat="1" ht="25" customHeight="1" spans="1:10">
      <c r="A11" s="34" t="s">
        <v>313</v>
      </c>
      <c r="B11" s="22" t="s">
        <v>603</v>
      </c>
      <c r="C11" s="22" t="s">
        <v>604</v>
      </c>
      <c r="D11" s="22">
        <v>135.5</v>
      </c>
      <c r="E11" s="35">
        <f t="shared" si="0"/>
        <v>33.875</v>
      </c>
      <c r="F11" s="35">
        <v>87.2</v>
      </c>
      <c r="G11" s="35">
        <f t="shared" si="1"/>
        <v>43.6</v>
      </c>
      <c r="H11" s="35">
        <f t="shared" si="2"/>
        <v>77.475</v>
      </c>
      <c r="I11" s="37">
        <f t="shared" si="3"/>
        <v>6</v>
      </c>
      <c r="J11" s="38"/>
    </row>
    <row r="12" customFormat="1"/>
    <row r="13" s="33" customFormat="1" ht="18.75" spans="1:5">
      <c r="A13" s="33" t="s">
        <v>190</v>
      </c>
      <c r="C13" s="33" t="s">
        <v>191</v>
      </c>
      <c r="E13" s="33" t="s">
        <v>192</v>
      </c>
    </row>
    <row r="14" s="33" customFormat="1" ht="18.75"/>
    <row r="15" s="33" customFormat="1" ht="18.75" spans="1:5">
      <c r="A15" s="33" t="s">
        <v>193</v>
      </c>
      <c r="E15" s="33" t="s">
        <v>194</v>
      </c>
    </row>
    <row r="16" s="33" customFormat="1" ht="18.75"/>
    <row r="17" s="33" customFormat="1" ht="18.75"/>
    <row r="18" s="33" customFormat="1" ht="18.75" spans="4:7">
      <c r="D18" s="36" t="s">
        <v>195</v>
      </c>
      <c r="E18" s="36"/>
      <c r="F18" s="36"/>
      <c r="G18" s="36"/>
    </row>
  </sheetData>
  <sortState ref="A3:M27">
    <sortCondition ref="C3:C27" descending="1"/>
  </sortState>
  <mergeCells count="6">
    <mergeCell ref="A1:J1"/>
    <mergeCell ref="A2:J2"/>
    <mergeCell ref="A3:B3"/>
    <mergeCell ref="C3:E3"/>
    <mergeCell ref="F3:G3"/>
    <mergeCell ref="D18:G18"/>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opLeftCell="A4" workbookViewId="0">
      <selection activeCell="A6" sqref="$A6:$XFD17"/>
    </sheetView>
  </sheetViews>
  <sheetFormatPr defaultColWidth="9" defaultRowHeight="13.5"/>
  <cols>
    <col min="1" max="1" width="18.5" customWidth="1"/>
    <col min="2" max="2" width="12.25" customWidth="1"/>
    <col min="3" max="3" width="24.875" customWidth="1"/>
    <col min="4" max="4" width="10.375" customWidth="1"/>
    <col min="5" max="5" width="12.875" customWidth="1"/>
    <col min="6" max="6" width="9.25"/>
    <col min="7" max="7" width="13.25" customWidth="1"/>
    <col min="8" max="8" width="9.25"/>
    <col min="10" max="10" width="11.125" customWidth="1"/>
  </cols>
  <sheetData>
    <row r="1" s="1" customFormat="1" ht="27" customHeight="1" spans="1:10">
      <c r="A1" s="7" t="s">
        <v>605</v>
      </c>
      <c r="B1" s="7"/>
      <c r="C1" s="7"/>
      <c r="D1" s="7"/>
      <c r="E1" s="7"/>
      <c r="F1" s="7"/>
      <c r="G1" s="7"/>
      <c r="H1" s="7"/>
      <c r="I1" s="7"/>
      <c r="J1" s="7"/>
    </row>
    <row r="2" s="2" customFormat="1" ht="36" customHeight="1" spans="1:10">
      <c r="A2" s="8" t="s">
        <v>197</v>
      </c>
      <c r="B2" s="8"/>
      <c r="C2" s="8"/>
      <c r="D2" s="8"/>
      <c r="E2" s="8"/>
      <c r="F2" s="8"/>
      <c r="G2" s="8"/>
      <c r="H2" s="8"/>
      <c r="I2" s="8"/>
      <c r="J2" s="8"/>
    </row>
    <row r="3" s="3" customFormat="1" ht="26.25" customHeight="1" spans="1:8">
      <c r="A3" s="9" t="s">
        <v>606</v>
      </c>
      <c r="B3" s="9"/>
      <c r="C3" s="10" t="s">
        <v>607</v>
      </c>
      <c r="D3" s="10"/>
      <c r="E3" s="10"/>
      <c r="F3" s="10" t="s">
        <v>608</v>
      </c>
      <c r="G3" s="10"/>
      <c r="H3" s="10"/>
    </row>
    <row r="4" s="1" customFormat="1" ht="39" customHeight="1" spans="1:10">
      <c r="A4" s="11" t="s">
        <v>5</v>
      </c>
      <c r="B4" s="12" t="s">
        <v>6</v>
      </c>
      <c r="C4" s="12" t="s">
        <v>7</v>
      </c>
      <c r="D4" s="12" t="s">
        <v>8</v>
      </c>
      <c r="E4" s="12" t="s">
        <v>9</v>
      </c>
      <c r="F4" s="12" t="s">
        <v>10</v>
      </c>
      <c r="G4" s="12" t="s">
        <v>11</v>
      </c>
      <c r="H4" s="12" t="s">
        <v>12</v>
      </c>
      <c r="I4" s="12" t="s">
        <v>13</v>
      </c>
      <c r="J4" s="26" t="s">
        <v>14</v>
      </c>
    </row>
    <row r="5" s="1" customFormat="1" ht="24" customHeight="1" spans="1:10">
      <c r="A5" s="13" t="s">
        <v>21</v>
      </c>
      <c r="B5" s="14" t="s">
        <v>22</v>
      </c>
      <c r="C5" s="14" t="s">
        <v>23</v>
      </c>
      <c r="D5" s="15">
        <v>1</v>
      </c>
      <c r="E5" s="14" t="s">
        <v>201</v>
      </c>
      <c r="F5" s="15">
        <v>3</v>
      </c>
      <c r="G5" s="14" t="s">
        <v>202</v>
      </c>
      <c r="H5" s="14" t="s">
        <v>203</v>
      </c>
      <c r="I5" s="15">
        <v>6</v>
      </c>
      <c r="J5" s="27">
        <v>7</v>
      </c>
    </row>
    <row r="6" s="32" customFormat="1" ht="20" customHeight="1" spans="1:10">
      <c r="A6" s="40" t="s">
        <v>609</v>
      </c>
      <c r="B6" s="17" t="s">
        <v>610</v>
      </c>
      <c r="C6" s="17" t="s">
        <v>611</v>
      </c>
      <c r="D6" s="17">
        <v>160</v>
      </c>
      <c r="E6" s="42">
        <f t="shared" ref="E6:E17" si="0">D6*0.25</f>
        <v>40</v>
      </c>
      <c r="F6" s="42">
        <v>87</v>
      </c>
      <c r="G6" s="42">
        <f t="shared" ref="G6:G17" si="1">F6*0.5</f>
        <v>43.5</v>
      </c>
      <c r="H6" s="42">
        <f t="shared" ref="H6:H17" si="2">E6+G6</f>
        <v>83.5</v>
      </c>
      <c r="I6" s="41">
        <f t="shared" ref="I6:I17" si="3">RANK(H6,$H$6:$H$17)</f>
        <v>1</v>
      </c>
      <c r="J6" s="43" t="s">
        <v>33</v>
      </c>
    </row>
    <row r="7" s="32" customFormat="1" ht="20" customHeight="1" spans="1:10">
      <c r="A7" s="40" t="s">
        <v>609</v>
      </c>
      <c r="B7" s="17" t="s">
        <v>612</v>
      </c>
      <c r="C7" s="17" t="s">
        <v>613</v>
      </c>
      <c r="D7" s="17">
        <v>149</v>
      </c>
      <c r="E7" s="42">
        <f t="shared" si="0"/>
        <v>37.25</v>
      </c>
      <c r="F7" s="42">
        <v>83.8</v>
      </c>
      <c r="G7" s="42">
        <f t="shared" si="1"/>
        <v>41.9</v>
      </c>
      <c r="H7" s="42">
        <f t="shared" si="2"/>
        <v>79.15</v>
      </c>
      <c r="I7" s="41">
        <f t="shared" si="3"/>
        <v>2</v>
      </c>
      <c r="J7" s="43" t="s">
        <v>33</v>
      </c>
    </row>
    <row r="8" s="32" customFormat="1" ht="20" customHeight="1" spans="1:10">
      <c r="A8" s="40" t="s">
        <v>609</v>
      </c>
      <c r="B8" s="17" t="s">
        <v>614</v>
      </c>
      <c r="C8" s="17" t="s">
        <v>615</v>
      </c>
      <c r="D8" s="17">
        <v>150.5</v>
      </c>
      <c r="E8" s="42">
        <f t="shared" si="0"/>
        <v>37.625</v>
      </c>
      <c r="F8" s="42">
        <v>81.8</v>
      </c>
      <c r="G8" s="42">
        <f t="shared" si="1"/>
        <v>40.9</v>
      </c>
      <c r="H8" s="42">
        <f t="shared" si="2"/>
        <v>78.525</v>
      </c>
      <c r="I8" s="41">
        <f t="shared" si="3"/>
        <v>3</v>
      </c>
      <c r="J8" s="43" t="s">
        <v>33</v>
      </c>
    </row>
    <row r="9" s="32" customFormat="1" ht="20" customHeight="1" spans="1:10">
      <c r="A9" s="40" t="s">
        <v>609</v>
      </c>
      <c r="B9" s="17" t="s">
        <v>616</v>
      </c>
      <c r="C9" s="17" t="s">
        <v>617</v>
      </c>
      <c r="D9" s="17">
        <v>145.5</v>
      </c>
      <c r="E9" s="42">
        <f t="shared" si="0"/>
        <v>36.375</v>
      </c>
      <c r="F9" s="42">
        <v>82</v>
      </c>
      <c r="G9" s="42">
        <f t="shared" si="1"/>
        <v>41</v>
      </c>
      <c r="H9" s="42">
        <f t="shared" si="2"/>
        <v>77.375</v>
      </c>
      <c r="I9" s="41">
        <f t="shared" si="3"/>
        <v>4</v>
      </c>
      <c r="J9" s="43" t="s">
        <v>33</v>
      </c>
    </row>
    <row r="10" s="32" customFormat="1" ht="20" customHeight="1" spans="1:10">
      <c r="A10" s="40" t="s">
        <v>609</v>
      </c>
      <c r="B10" s="17" t="s">
        <v>618</v>
      </c>
      <c r="C10" s="17" t="s">
        <v>619</v>
      </c>
      <c r="D10" s="17">
        <v>135.5</v>
      </c>
      <c r="E10" s="42">
        <f t="shared" si="0"/>
        <v>33.875</v>
      </c>
      <c r="F10" s="42">
        <v>79.4</v>
      </c>
      <c r="G10" s="42">
        <f t="shared" si="1"/>
        <v>39.7</v>
      </c>
      <c r="H10" s="42">
        <f t="shared" si="2"/>
        <v>73.575</v>
      </c>
      <c r="I10" s="41">
        <f t="shared" si="3"/>
        <v>5</v>
      </c>
      <c r="J10" s="43" t="s">
        <v>33</v>
      </c>
    </row>
    <row r="11" s="32" customFormat="1" ht="20" customHeight="1" spans="1:10">
      <c r="A11" s="40" t="s">
        <v>609</v>
      </c>
      <c r="B11" s="17" t="s">
        <v>620</v>
      </c>
      <c r="C11" s="17" t="s">
        <v>621</v>
      </c>
      <c r="D11" s="17">
        <v>125.5</v>
      </c>
      <c r="E11" s="42">
        <f t="shared" si="0"/>
        <v>31.375</v>
      </c>
      <c r="F11" s="42">
        <v>83.2</v>
      </c>
      <c r="G11" s="42">
        <f t="shared" si="1"/>
        <v>41.6</v>
      </c>
      <c r="H11" s="42">
        <f t="shared" si="2"/>
        <v>72.975</v>
      </c>
      <c r="I11" s="41">
        <f t="shared" si="3"/>
        <v>6</v>
      </c>
      <c r="J11" s="43" t="s">
        <v>33</v>
      </c>
    </row>
    <row r="12" s="32" customFormat="1" ht="20" customHeight="1" spans="1:10">
      <c r="A12" s="40" t="s">
        <v>609</v>
      </c>
      <c r="B12" s="53" t="s">
        <v>622</v>
      </c>
      <c r="C12" s="17" t="s">
        <v>623</v>
      </c>
      <c r="D12" s="54">
        <v>131</v>
      </c>
      <c r="E12" s="42">
        <f t="shared" si="0"/>
        <v>32.75</v>
      </c>
      <c r="F12" s="74">
        <v>79.2</v>
      </c>
      <c r="G12" s="42">
        <f t="shared" si="1"/>
        <v>39.6</v>
      </c>
      <c r="H12" s="42">
        <f t="shared" si="2"/>
        <v>72.35</v>
      </c>
      <c r="I12" s="41">
        <f t="shared" si="3"/>
        <v>7</v>
      </c>
      <c r="J12" s="75"/>
    </row>
    <row r="13" s="32" customFormat="1" ht="20" customHeight="1" spans="1:10">
      <c r="A13" s="40" t="s">
        <v>609</v>
      </c>
      <c r="B13" s="17" t="s">
        <v>624</v>
      </c>
      <c r="C13" s="17" t="s">
        <v>625</v>
      </c>
      <c r="D13" s="17">
        <v>123.5</v>
      </c>
      <c r="E13" s="42">
        <f t="shared" si="0"/>
        <v>30.875</v>
      </c>
      <c r="F13" s="42">
        <v>78.2</v>
      </c>
      <c r="G13" s="42">
        <f t="shared" si="1"/>
        <v>39.1</v>
      </c>
      <c r="H13" s="42">
        <f t="shared" si="2"/>
        <v>69.975</v>
      </c>
      <c r="I13" s="41">
        <f t="shared" si="3"/>
        <v>8</v>
      </c>
      <c r="J13" s="43"/>
    </row>
    <row r="14" s="32" customFormat="1" ht="20" customHeight="1" spans="1:10">
      <c r="A14" s="40" t="s">
        <v>609</v>
      </c>
      <c r="B14" s="17" t="s">
        <v>626</v>
      </c>
      <c r="C14" s="17" t="s">
        <v>627</v>
      </c>
      <c r="D14" s="17">
        <v>118.5</v>
      </c>
      <c r="E14" s="42">
        <f t="shared" si="0"/>
        <v>29.625</v>
      </c>
      <c r="F14" s="42">
        <v>80.2</v>
      </c>
      <c r="G14" s="42">
        <f t="shared" si="1"/>
        <v>40.1</v>
      </c>
      <c r="H14" s="42">
        <f t="shared" si="2"/>
        <v>69.725</v>
      </c>
      <c r="I14" s="41">
        <f t="shared" si="3"/>
        <v>9</v>
      </c>
      <c r="J14" s="43"/>
    </row>
    <row r="15" s="32" customFormat="1" ht="20" customHeight="1" spans="1:10">
      <c r="A15" s="40" t="s">
        <v>609</v>
      </c>
      <c r="B15" s="17" t="s">
        <v>628</v>
      </c>
      <c r="C15" s="17" t="s">
        <v>629</v>
      </c>
      <c r="D15" s="17">
        <v>111.5</v>
      </c>
      <c r="E15" s="42">
        <f t="shared" si="0"/>
        <v>27.875</v>
      </c>
      <c r="F15" s="42">
        <v>79.4</v>
      </c>
      <c r="G15" s="42">
        <f t="shared" si="1"/>
        <v>39.7</v>
      </c>
      <c r="H15" s="42">
        <f t="shared" si="2"/>
        <v>67.575</v>
      </c>
      <c r="I15" s="41">
        <f t="shared" si="3"/>
        <v>10</v>
      </c>
      <c r="J15" s="43"/>
    </row>
    <row r="16" s="32" customFormat="1" ht="20" customHeight="1" spans="1:10">
      <c r="A16" s="40" t="s">
        <v>609</v>
      </c>
      <c r="B16" s="17" t="s">
        <v>630</v>
      </c>
      <c r="C16" s="17" t="s">
        <v>631</v>
      </c>
      <c r="D16" s="17">
        <v>113</v>
      </c>
      <c r="E16" s="42">
        <f t="shared" si="0"/>
        <v>28.25</v>
      </c>
      <c r="F16" s="42">
        <v>76.8</v>
      </c>
      <c r="G16" s="42">
        <f t="shared" si="1"/>
        <v>38.4</v>
      </c>
      <c r="H16" s="42">
        <f t="shared" si="2"/>
        <v>66.65</v>
      </c>
      <c r="I16" s="41">
        <f t="shared" si="3"/>
        <v>11</v>
      </c>
      <c r="J16" s="43"/>
    </row>
    <row r="17" s="67" customFormat="1" ht="20" customHeight="1" spans="1:10">
      <c r="A17" s="34" t="s">
        <v>609</v>
      </c>
      <c r="B17" s="22" t="s">
        <v>632</v>
      </c>
      <c r="C17" s="22" t="s">
        <v>633</v>
      </c>
      <c r="D17" s="22">
        <v>100</v>
      </c>
      <c r="E17" s="35">
        <f t="shared" si="0"/>
        <v>25</v>
      </c>
      <c r="F17" s="35">
        <v>0</v>
      </c>
      <c r="G17" s="35">
        <f t="shared" si="1"/>
        <v>0</v>
      </c>
      <c r="H17" s="35">
        <f t="shared" si="2"/>
        <v>25</v>
      </c>
      <c r="I17" s="37">
        <f t="shared" si="3"/>
        <v>12</v>
      </c>
      <c r="J17" s="38" t="s">
        <v>189</v>
      </c>
    </row>
    <row r="18" s="33" customFormat="1" ht="18.75" spans="1:5">
      <c r="A18" s="33" t="s">
        <v>190</v>
      </c>
      <c r="C18" s="33" t="s">
        <v>191</v>
      </c>
      <c r="E18" s="33" t="s">
        <v>192</v>
      </c>
    </row>
    <row r="19" s="33" customFormat="1" ht="18.75" spans="1:5">
      <c r="A19" s="33" t="s">
        <v>193</v>
      </c>
      <c r="E19" s="33" t="s">
        <v>194</v>
      </c>
    </row>
    <row r="20" s="33" customFormat="1" ht="18.75" spans="4:7">
      <c r="D20" s="36" t="s">
        <v>195</v>
      </c>
      <c r="E20" s="36"/>
      <c r="F20" s="36"/>
      <c r="G20" s="36"/>
    </row>
  </sheetData>
  <sortState ref="A6:J17">
    <sortCondition ref="H6:H17" descending="1"/>
  </sortState>
  <mergeCells count="6">
    <mergeCell ref="A1:J1"/>
    <mergeCell ref="A2:J2"/>
    <mergeCell ref="A3:B3"/>
    <mergeCell ref="C3:E3"/>
    <mergeCell ref="F3:G3"/>
    <mergeCell ref="D20:G20"/>
  </mergeCells>
  <printOptions horizontalCentered="1"/>
  <pageMargins left="0.354166666666667" right="0.354166666666667" top="0.984027777777778" bottom="0.984027777777778" header="0.511805555555556" footer="0.511805555555556"/>
  <pageSetup paperSize="9" orientation="landscape"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I5" sqref="I5"/>
    </sheetView>
  </sheetViews>
  <sheetFormatPr defaultColWidth="9" defaultRowHeight="13.5"/>
  <cols>
    <col min="1" max="1" width="12.875" customWidth="1"/>
    <col min="2" max="2" width="10.375" customWidth="1"/>
    <col min="3" max="3" width="25.5" customWidth="1"/>
    <col min="5" max="5" width="12" customWidth="1"/>
    <col min="6" max="6" width="9.25"/>
    <col min="7" max="7" width="11" customWidth="1"/>
    <col min="8" max="8" width="9.25"/>
    <col min="10" max="10" width="12.125" customWidth="1"/>
  </cols>
  <sheetData>
    <row r="1" s="1" customFormat="1" ht="42" customHeight="1" spans="1:10">
      <c r="A1" s="7" t="s">
        <v>634</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635</v>
      </c>
      <c r="B3" s="9"/>
      <c r="C3" s="10" t="s">
        <v>636</v>
      </c>
      <c r="D3" s="10"/>
      <c r="E3" s="10"/>
      <c r="F3" s="10" t="s">
        <v>637</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26.25" customHeight="1" spans="1:10">
      <c r="A5" s="80" t="s">
        <v>21</v>
      </c>
      <c r="B5" s="81" t="s">
        <v>22</v>
      </c>
      <c r="C5" s="81" t="s">
        <v>23</v>
      </c>
      <c r="D5" s="55">
        <v>1</v>
      </c>
      <c r="E5" s="81" t="s">
        <v>201</v>
      </c>
      <c r="F5" s="55">
        <v>3</v>
      </c>
      <c r="G5" s="81" t="s">
        <v>202</v>
      </c>
      <c r="H5" s="81" t="s">
        <v>203</v>
      </c>
      <c r="I5" s="55">
        <v>6</v>
      </c>
      <c r="J5" s="56">
        <v>7</v>
      </c>
    </row>
    <row r="6" s="32" customFormat="1" ht="24.95" customHeight="1" spans="1:10">
      <c r="A6" s="40" t="s">
        <v>638</v>
      </c>
      <c r="B6" s="17" t="s">
        <v>639</v>
      </c>
      <c r="C6" s="17" t="s">
        <v>640</v>
      </c>
      <c r="D6" s="17">
        <v>169</v>
      </c>
      <c r="E6" s="42">
        <f t="shared" ref="E6:E23" si="0">D6*0.25</f>
        <v>42.25</v>
      </c>
      <c r="F6" s="42">
        <v>81.5</v>
      </c>
      <c r="G6" s="42">
        <f t="shared" ref="G6:G23" si="1">F6*0.5</f>
        <v>40.75</v>
      </c>
      <c r="H6" s="42">
        <f t="shared" ref="H6:H23" si="2">E6+G6</f>
        <v>83</v>
      </c>
      <c r="I6" s="41">
        <f t="shared" ref="I6:I23" si="3">RANK(H6,$H$6:$H$23)</f>
        <v>1</v>
      </c>
      <c r="J6" s="43" t="s">
        <v>33</v>
      </c>
    </row>
    <row r="7" s="32" customFormat="1" ht="24.95" customHeight="1" spans="1:10">
      <c r="A7" s="40" t="s">
        <v>638</v>
      </c>
      <c r="B7" s="17" t="s">
        <v>641</v>
      </c>
      <c r="C7" s="17" t="s">
        <v>642</v>
      </c>
      <c r="D7" s="17">
        <v>167</v>
      </c>
      <c r="E7" s="42">
        <f t="shared" si="0"/>
        <v>41.75</v>
      </c>
      <c r="F7" s="42">
        <v>81.48</v>
      </c>
      <c r="G7" s="42">
        <f t="shared" si="1"/>
        <v>40.74</v>
      </c>
      <c r="H7" s="42">
        <f t="shared" si="2"/>
        <v>82.49</v>
      </c>
      <c r="I7" s="41">
        <f t="shared" ref="I7:I14" si="4">RANK(H7,$H$6:$H$23)</f>
        <v>2</v>
      </c>
      <c r="J7" s="43" t="s">
        <v>33</v>
      </c>
    </row>
    <row r="8" s="32" customFormat="1" ht="24.95" customHeight="1" spans="1:10">
      <c r="A8" s="40" t="s">
        <v>638</v>
      </c>
      <c r="B8" s="17" t="s">
        <v>643</v>
      </c>
      <c r="C8" s="17" t="s">
        <v>644</v>
      </c>
      <c r="D8" s="17">
        <v>149.5</v>
      </c>
      <c r="E8" s="42">
        <f t="shared" si="0"/>
        <v>37.375</v>
      </c>
      <c r="F8" s="42">
        <v>82.14</v>
      </c>
      <c r="G8" s="42">
        <f t="shared" si="1"/>
        <v>41.07</v>
      </c>
      <c r="H8" s="42">
        <f t="shared" si="2"/>
        <v>78.445</v>
      </c>
      <c r="I8" s="41">
        <f t="shared" si="4"/>
        <v>3</v>
      </c>
      <c r="J8" s="43" t="s">
        <v>33</v>
      </c>
    </row>
    <row r="9" s="32" customFormat="1" ht="24.95" customHeight="1" spans="1:10">
      <c r="A9" s="40" t="s">
        <v>638</v>
      </c>
      <c r="B9" s="17" t="s">
        <v>645</v>
      </c>
      <c r="C9" s="17" t="s">
        <v>646</v>
      </c>
      <c r="D9" s="17">
        <v>151</v>
      </c>
      <c r="E9" s="42">
        <f t="shared" si="0"/>
        <v>37.75</v>
      </c>
      <c r="F9" s="42">
        <v>80.52</v>
      </c>
      <c r="G9" s="42">
        <f t="shared" si="1"/>
        <v>40.26</v>
      </c>
      <c r="H9" s="42">
        <f t="shared" si="2"/>
        <v>78.01</v>
      </c>
      <c r="I9" s="41">
        <f t="shared" si="4"/>
        <v>4</v>
      </c>
      <c r="J9" s="43" t="s">
        <v>33</v>
      </c>
    </row>
    <row r="10" s="32" customFormat="1" ht="24.95" customHeight="1" spans="1:10">
      <c r="A10" s="40" t="s">
        <v>638</v>
      </c>
      <c r="B10" s="17" t="s">
        <v>647</v>
      </c>
      <c r="C10" s="17" t="s">
        <v>648</v>
      </c>
      <c r="D10" s="17">
        <v>153.5</v>
      </c>
      <c r="E10" s="42">
        <f t="shared" si="0"/>
        <v>38.375</v>
      </c>
      <c r="F10" s="42">
        <v>79.16</v>
      </c>
      <c r="G10" s="42">
        <f t="shared" si="1"/>
        <v>39.58</v>
      </c>
      <c r="H10" s="42">
        <f t="shared" si="2"/>
        <v>77.955</v>
      </c>
      <c r="I10" s="41">
        <f t="shared" si="4"/>
        <v>5</v>
      </c>
      <c r="J10" s="43" t="s">
        <v>33</v>
      </c>
    </row>
    <row r="11" s="32" customFormat="1" ht="24.95" customHeight="1" spans="1:10">
      <c r="A11" s="40" t="s">
        <v>638</v>
      </c>
      <c r="B11" s="17" t="s">
        <v>649</v>
      </c>
      <c r="C11" s="17" t="s">
        <v>650</v>
      </c>
      <c r="D11" s="17">
        <v>130.5</v>
      </c>
      <c r="E11" s="42">
        <f t="shared" si="0"/>
        <v>32.625</v>
      </c>
      <c r="F11" s="42">
        <v>81.82</v>
      </c>
      <c r="G11" s="42">
        <f t="shared" si="1"/>
        <v>40.91</v>
      </c>
      <c r="H11" s="42">
        <f t="shared" si="2"/>
        <v>73.535</v>
      </c>
      <c r="I11" s="41">
        <f t="shared" si="4"/>
        <v>6</v>
      </c>
      <c r="J11" s="43" t="s">
        <v>33</v>
      </c>
    </row>
    <row r="12" s="32" customFormat="1" ht="24.95" customHeight="1" spans="1:10">
      <c r="A12" s="40" t="s">
        <v>638</v>
      </c>
      <c r="B12" s="17" t="s">
        <v>651</v>
      </c>
      <c r="C12" s="17" t="s">
        <v>652</v>
      </c>
      <c r="D12" s="17">
        <v>137</v>
      </c>
      <c r="E12" s="42">
        <f t="shared" si="0"/>
        <v>34.25</v>
      </c>
      <c r="F12" s="42">
        <v>78.24</v>
      </c>
      <c r="G12" s="42">
        <f t="shared" si="1"/>
        <v>39.12</v>
      </c>
      <c r="H12" s="42">
        <f t="shared" si="2"/>
        <v>73.37</v>
      </c>
      <c r="I12" s="41">
        <f t="shared" si="4"/>
        <v>7</v>
      </c>
      <c r="J12" s="43" t="s">
        <v>33</v>
      </c>
    </row>
    <row r="13" s="32" customFormat="1" ht="24.95" customHeight="1" spans="1:10">
      <c r="A13" s="40" t="s">
        <v>638</v>
      </c>
      <c r="B13" s="17" t="s">
        <v>653</v>
      </c>
      <c r="C13" s="17" t="s">
        <v>654</v>
      </c>
      <c r="D13" s="17">
        <v>126.5</v>
      </c>
      <c r="E13" s="42">
        <f t="shared" si="0"/>
        <v>31.625</v>
      </c>
      <c r="F13" s="42">
        <v>81.26</v>
      </c>
      <c r="G13" s="42">
        <f t="shared" si="1"/>
        <v>40.63</v>
      </c>
      <c r="H13" s="42">
        <f t="shared" si="2"/>
        <v>72.255</v>
      </c>
      <c r="I13" s="41">
        <f t="shared" si="4"/>
        <v>8</v>
      </c>
      <c r="J13" s="43" t="s">
        <v>33</v>
      </c>
    </row>
    <row r="14" s="32" customFormat="1" ht="24.95" customHeight="1" spans="1:10">
      <c r="A14" s="40" t="s">
        <v>638</v>
      </c>
      <c r="B14" s="17" t="s">
        <v>655</v>
      </c>
      <c r="C14" s="17" t="s">
        <v>656</v>
      </c>
      <c r="D14" s="17">
        <v>125.5</v>
      </c>
      <c r="E14" s="42">
        <f t="shared" si="0"/>
        <v>31.375</v>
      </c>
      <c r="F14" s="42">
        <v>80.48</v>
      </c>
      <c r="G14" s="42">
        <f t="shared" si="1"/>
        <v>40.24</v>
      </c>
      <c r="H14" s="42">
        <f t="shared" si="2"/>
        <v>71.615</v>
      </c>
      <c r="I14" s="41">
        <f t="shared" si="4"/>
        <v>9</v>
      </c>
      <c r="J14" s="43" t="s">
        <v>33</v>
      </c>
    </row>
    <row r="15" s="32" customFormat="1" ht="24.95" customHeight="1" spans="1:10">
      <c r="A15" s="40" t="s">
        <v>638</v>
      </c>
      <c r="B15" s="53" t="s">
        <v>657</v>
      </c>
      <c r="C15" s="17" t="s">
        <v>658</v>
      </c>
      <c r="D15" s="17" t="s">
        <v>659</v>
      </c>
      <c r="E15" s="42">
        <f t="shared" si="0"/>
        <v>30.375</v>
      </c>
      <c r="F15" s="42">
        <v>79.76</v>
      </c>
      <c r="G15" s="42">
        <f t="shared" si="1"/>
        <v>39.88</v>
      </c>
      <c r="H15" s="42">
        <f t="shared" si="2"/>
        <v>70.255</v>
      </c>
      <c r="I15" s="41">
        <f t="shared" si="3"/>
        <v>10</v>
      </c>
      <c r="J15" s="43"/>
    </row>
    <row r="16" s="32" customFormat="1" ht="24.95" customHeight="1" spans="1:10">
      <c r="A16" s="40" t="s">
        <v>638</v>
      </c>
      <c r="B16" s="17" t="s">
        <v>660</v>
      </c>
      <c r="C16" s="17" t="s">
        <v>661</v>
      </c>
      <c r="D16" s="17">
        <v>119</v>
      </c>
      <c r="E16" s="42">
        <f t="shared" si="0"/>
        <v>29.75</v>
      </c>
      <c r="F16" s="42">
        <v>80.4</v>
      </c>
      <c r="G16" s="42">
        <f t="shared" si="1"/>
        <v>40.2</v>
      </c>
      <c r="H16" s="42">
        <f t="shared" si="2"/>
        <v>69.95</v>
      </c>
      <c r="I16" s="41">
        <f t="shared" si="3"/>
        <v>11</v>
      </c>
      <c r="J16" s="43"/>
    </row>
    <row r="17" s="32" customFormat="1" ht="24.95" customHeight="1" spans="1:10">
      <c r="A17" s="40" t="s">
        <v>638</v>
      </c>
      <c r="B17" s="17" t="s">
        <v>662</v>
      </c>
      <c r="C17" s="17" t="s">
        <v>663</v>
      </c>
      <c r="D17" s="17">
        <v>109</v>
      </c>
      <c r="E17" s="42">
        <f t="shared" si="0"/>
        <v>27.25</v>
      </c>
      <c r="F17" s="42">
        <v>79.46</v>
      </c>
      <c r="G17" s="42">
        <f t="shared" si="1"/>
        <v>39.73</v>
      </c>
      <c r="H17" s="42">
        <f t="shared" si="2"/>
        <v>66.98</v>
      </c>
      <c r="I17" s="41">
        <f t="shared" si="3"/>
        <v>12</v>
      </c>
      <c r="J17" s="43"/>
    </row>
    <row r="18" s="32" customFormat="1" ht="24.95" customHeight="1" spans="1:10">
      <c r="A18" s="40" t="s">
        <v>638</v>
      </c>
      <c r="B18" s="17" t="s">
        <v>664</v>
      </c>
      <c r="C18" s="17" t="s">
        <v>665</v>
      </c>
      <c r="D18" s="17">
        <v>111</v>
      </c>
      <c r="E18" s="42">
        <f t="shared" si="0"/>
        <v>27.75</v>
      </c>
      <c r="F18" s="42">
        <v>77.26</v>
      </c>
      <c r="G18" s="42">
        <f t="shared" si="1"/>
        <v>38.63</v>
      </c>
      <c r="H18" s="42">
        <f t="shared" si="2"/>
        <v>66.38</v>
      </c>
      <c r="I18" s="41">
        <f t="shared" si="3"/>
        <v>13</v>
      </c>
      <c r="J18" s="43"/>
    </row>
    <row r="19" s="32" customFormat="1" ht="24.95" customHeight="1" spans="1:10">
      <c r="A19" s="40" t="s">
        <v>638</v>
      </c>
      <c r="B19" s="17" t="s">
        <v>666</v>
      </c>
      <c r="C19" s="17" t="s">
        <v>667</v>
      </c>
      <c r="D19" s="17">
        <v>104</v>
      </c>
      <c r="E19" s="42">
        <f t="shared" si="0"/>
        <v>26</v>
      </c>
      <c r="F19" s="42">
        <v>78.52</v>
      </c>
      <c r="G19" s="42">
        <f t="shared" si="1"/>
        <v>39.26</v>
      </c>
      <c r="H19" s="42">
        <f t="shared" si="2"/>
        <v>65.26</v>
      </c>
      <c r="I19" s="41">
        <f t="shared" si="3"/>
        <v>14</v>
      </c>
      <c r="J19" s="43"/>
    </row>
    <row r="20" s="32" customFormat="1" ht="24.95" customHeight="1" spans="1:10">
      <c r="A20" s="40" t="s">
        <v>638</v>
      </c>
      <c r="B20" s="17" t="s">
        <v>668</v>
      </c>
      <c r="C20" s="17" t="s">
        <v>669</v>
      </c>
      <c r="D20" s="17">
        <v>109.5</v>
      </c>
      <c r="E20" s="42">
        <f t="shared" si="0"/>
        <v>27.375</v>
      </c>
      <c r="F20" s="42">
        <v>72.18</v>
      </c>
      <c r="G20" s="42">
        <f t="shared" si="1"/>
        <v>36.09</v>
      </c>
      <c r="H20" s="42">
        <f t="shared" si="2"/>
        <v>63.465</v>
      </c>
      <c r="I20" s="41">
        <f t="shared" si="3"/>
        <v>15</v>
      </c>
      <c r="J20" s="43"/>
    </row>
    <row r="21" s="32" customFormat="1" ht="24.95" customHeight="1" spans="1:10">
      <c r="A21" s="40" t="s">
        <v>638</v>
      </c>
      <c r="B21" s="17" t="s">
        <v>670</v>
      </c>
      <c r="C21" s="17" t="s">
        <v>671</v>
      </c>
      <c r="D21" s="17">
        <v>93.5</v>
      </c>
      <c r="E21" s="42">
        <f t="shared" si="0"/>
        <v>23.375</v>
      </c>
      <c r="F21" s="42">
        <v>69.64</v>
      </c>
      <c r="G21" s="42">
        <f t="shared" si="1"/>
        <v>34.82</v>
      </c>
      <c r="H21" s="42">
        <f t="shared" si="2"/>
        <v>58.195</v>
      </c>
      <c r="I21" s="41">
        <f t="shared" si="3"/>
        <v>16</v>
      </c>
      <c r="J21" s="43"/>
    </row>
    <row r="22" s="32" customFormat="1" ht="24.95" customHeight="1" spans="1:10">
      <c r="A22" s="40" t="s">
        <v>638</v>
      </c>
      <c r="B22" s="53" t="s">
        <v>672</v>
      </c>
      <c r="C22" s="17" t="s">
        <v>673</v>
      </c>
      <c r="D22" s="17" t="s">
        <v>674</v>
      </c>
      <c r="E22" s="42">
        <f t="shared" si="0"/>
        <v>37.875</v>
      </c>
      <c r="F22" s="42">
        <v>0</v>
      </c>
      <c r="G22" s="42">
        <f t="shared" si="1"/>
        <v>0</v>
      </c>
      <c r="H22" s="42">
        <f t="shared" si="2"/>
        <v>37.875</v>
      </c>
      <c r="I22" s="41">
        <f t="shared" si="3"/>
        <v>17</v>
      </c>
      <c r="J22" s="43" t="s">
        <v>189</v>
      </c>
    </row>
    <row r="23" s="32" customFormat="1" ht="24.95" customHeight="1" spans="1:10">
      <c r="A23" s="34" t="s">
        <v>638</v>
      </c>
      <c r="B23" s="39" t="s">
        <v>675</v>
      </c>
      <c r="C23" s="22" t="s">
        <v>676</v>
      </c>
      <c r="D23" s="22" t="s">
        <v>677</v>
      </c>
      <c r="E23" s="35">
        <f t="shared" si="0"/>
        <v>32.125</v>
      </c>
      <c r="F23" s="35">
        <v>0</v>
      </c>
      <c r="G23" s="35">
        <f t="shared" si="1"/>
        <v>0</v>
      </c>
      <c r="H23" s="35">
        <f t="shared" si="2"/>
        <v>32.125</v>
      </c>
      <c r="I23" s="37">
        <f t="shared" si="3"/>
        <v>18</v>
      </c>
      <c r="J23" s="38" t="s">
        <v>189</v>
      </c>
    </row>
    <row r="24" s="33" customFormat="1" ht="18.75" spans="1:5">
      <c r="A24" s="33" t="s">
        <v>190</v>
      </c>
      <c r="C24" s="33" t="s">
        <v>191</v>
      </c>
      <c r="E24" s="33" t="s">
        <v>192</v>
      </c>
    </row>
    <row r="25" s="33" customFormat="1" ht="18.75" spans="1:5">
      <c r="A25" s="33" t="s">
        <v>193</v>
      </c>
      <c r="E25" s="33" t="s">
        <v>194</v>
      </c>
    </row>
    <row r="26" s="33" customFormat="1" ht="18.75" spans="4:7">
      <c r="D26" s="36" t="s">
        <v>195</v>
      </c>
      <c r="E26" s="36"/>
      <c r="F26" s="36"/>
      <c r="G26" s="36"/>
    </row>
  </sheetData>
  <sortState ref="A6:J23">
    <sortCondition ref="H6:H23" descending="1"/>
  </sortState>
  <mergeCells count="6">
    <mergeCell ref="A1:J1"/>
    <mergeCell ref="A2:J2"/>
    <mergeCell ref="A3:B3"/>
    <mergeCell ref="C3:E3"/>
    <mergeCell ref="F3:G3"/>
    <mergeCell ref="D26:G26"/>
  </mergeCells>
  <printOptions horizontalCentered="1"/>
  <pageMargins left="0.354166666666667" right="0.354166666666667" top="0.984027777777778" bottom="0.984027777777778" header="0.511805555555556" footer="0.511805555555556"/>
  <pageSetup paperSize="9" orientation="landscape" horizontalDpi="600"/>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opLeftCell="A10" workbookViewId="0">
      <selection activeCell="A20" sqref="$A20:$XFD20"/>
    </sheetView>
  </sheetViews>
  <sheetFormatPr defaultColWidth="9" defaultRowHeight="13.5"/>
  <cols>
    <col min="1" max="1" width="18.5" customWidth="1"/>
    <col min="2" max="2" width="10" customWidth="1"/>
    <col min="3" max="3" width="23.125" customWidth="1"/>
    <col min="5" max="5" width="13.75" customWidth="1"/>
    <col min="6" max="6" width="9.625" customWidth="1"/>
    <col min="8" max="8" width="9.25"/>
    <col min="10" max="10" width="10.625" customWidth="1"/>
  </cols>
  <sheetData>
    <row r="1" s="1" customFormat="1" ht="42" customHeight="1" spans="1:10">
      <c r="A1" s="7" t="s">
        <v>678</v>
      </c>
      <c r="B1" s="7"/>
      <c r="C1" s="7"/>
      <c r="D1" s="7"/>
      <c r="E1" s="7"/>
      <c r="F1" s="7"/>
      <c r="G1" s="7"/>
      <c r="H1" s="7"/>
      <c r="I1" s="7"/>
      <c r="J1" s="7"/>
    </row>
    <row r="2" s="2" customFormat="1" ht="36.75" customHeight="1" spans="1:10">
      <c r="A2" s="8" t="s">
        <v>197</v>
      </c>
      <c r="B2" s="8"/>
      <c r="C2" s="8"/>
      <c r="D2" s="8"/>
      <c r="E2" s="8"/>
      <c r="F2" s="8"/>
      <c r="G2" s="8"/>
      <c r="H2" s="8"/>
      <c r="I2" s="8"/>
      <c r="J2" s="8"/>
    </row>
    <row r="3" s="3" customFormat="1" ht="34.5" customHeight="1" spans="1:8">
      <c r="A3" s="9" t="s">
        <v>679</v>
      </c>
      <c r="B3" s="9"/>
      <c r="C3" s="10" t="s">
        <v>680</v>
      </c>
      <c r="D3" s="10"/>
      <c r="E3" s="10"/>
      <c r="F3" s="10" t="s">
        <v>608</v>
      </c>
      <c r="G3" s="10"/>
      <c r="H3" s="10"/>
    </row>
    <row r="4" s="1" customFormat="1" ht="42.7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4" customFormat="1" ht="26.1" customHeight="1" spans="1:10">
      <c r="A6" s="44" t="s">
        <v>681</v>
      </c>
      <c r="B6" s="17" t="s">
        <v>682</v>
      </c>
      <c r="C6" s="17" t="s">
        <v>683</v>
      </c>
      <c r="D6" s="17">
        <v>152</v>
      </c>
      <c r="E6" s="19">
        <f t="shared" ref="E6:E20" si="0">D6*0.25</f>
        <v>38</v>
      </c>
      <c r="F6" s="19">
        <v>95.67</v>
      </c>
      <c r="G6" s="19">
        <f t="shared" ref="G6:G20" si="1">F6*0.5</f>
        <v>47.835</v>
      </c>
      <c r="H6" s="19">
        <f t="shared" ref="H6:H20" si="2">E6+G6</f>
        <v>85.835</v>
      </c>
      <c r="I6" s="28">
        <f t="shared" ref="I6:I20" si="3">RANK(H6,$H$6:$H$20)</f>
        <v>1</v>
      </c>
      <c r="J6" s="29" t="s">
        <v>33</v>
      </c>
    </row>
    <row r="7" s="4" customFormat="1" ht="26.1" customHeight="1" spans="1:10">
      <c r="A7" s="44" t="s">
        <v>681</v>
      </c>
      <c r="B7" s="17" t="s">
        <v>684</v>
      </c>
      <c r="C7" s="17" t="s">
        <v>685</v>
      </c>
      <c r="D7" s="17">
        <v>156.5</v>
      </c>
      <c r="E7" s="19">
        <f t="shared" si="0"/>
        <v>39.125</v>
      </c>
      <c r="F7" s="19">
        <v>92.77</v>
      </c>
      <c r="G7" s="19">
        <f t="shared" si="1"/>
        <v>46.385</v>
      </c>
      <c r="H7" s="19">
        <f t="shared" si="2"/>
        <v>85.51</v>
      </c>
      <c r="I7" s="28">
        <f t="shared" si="3"/>
        <v>2</v>
      </c>
      <c r="J7" s="29" t="s">
        <v>33</v>
      </c>
    </row>
    <row r="8" s="4" customFormat="1" ht="26.1" customHeight="1" spans="1:10">
      <c r="A8" s="44" t="s">
        <v>681</v>
      </c>
      <c r="B8" s="17" t="s">
        <v>686</v>
      </c>
      <c r="C8" s="17" t="s">
        <v>687</v>
      </c>
      <c r="D8" s="17">
        <v>153.5</v>
      </c>
      <c r="E8" s="19">
        <f t="shared" si="0"/>
        <v>38.375</v>
      </c>
      <c r="F8" s="19">
        <v>93.96</v>
      </c>
      <c r="G8" s="19">
        <f t="shared" si="1"/>
        <v>46.98</v>
      </c>
      <c r="H8" s="19">
        <f t="shared" si="2"/>
        <v>85.355</v>
      </c>
      <c r="I8" s="28">
        <f t="shared" si="3"/>
        <v>3</v>
      </c>
      <c r="J8" s="29" t="s">
        <v>33</v>
      </c>
    </row>
    <row r="9" s="4" customFormat="1" ht="26.1" customHeight="1" spans="1:10">
      <c r="A9" s="44" t="s">
        <v>681</v>
      </c>
      <c r="B9" s="17" t="s">
        <v>688</v>
      </c>
      <c r="C9" s="17" t="s">
        <v>689</v>
      </c>
      <c r="D9" s="17">
        <v>144.5</v>
      </c>
      <c r="E9" s="19">
        <f t="shared" si="0"/>
        <v>36.125</v>
      </c>
      <c r="F9" s="19">
        <v>92.4</v>
      </c>
      <c r="G9" s="19">
        <f t="shared" si="1"/>
        <v>46.2</v>
      </c>
      <c r="H9" s="19">
        <f t="shared" si="2"/>
        <v>82.325</v>
      </c>
      <c r="I9" s="28">
        <f t="shared" si="3"/>
        <v>4</v>
      </c>
      <c r="J9" s="29" t="s">
        <v>33</v>
      </c>
    </row>
    <row r="10" s="4" customFormat="1" ht="26.1" customHeight="1" spans="1:10">
      <c r="A10" s="44" t="s">
        <v>681</v>
      </c>
      <c r="B10" s="17" t="s">
        <v>690</v>
      </c>
      <c r="C10" s="17" t="s">
        <v>691</v>
      </c>
      <c r="D10" s="17">
        <v>142.5</v>
      </c>
      <c r="E10" s="19">
        <f t="shared" si="0"/>
        <v>35.625</v>
      </c>
      <c r="F10" s="19">
        <v>89.59</v>
      </c>
      <c r="G10" s="19">
        <f t="shared" si="1"/>
        <v>44.795</v>
      </c>
      <c r="H10" s="19">
        <f t="shared" si="2"/>
        <v>80.42</v>
      </c>
      <c r="I10" s="28">
        <f t="shared" si="3"/>
        <v>5</v>
      </c>
      <c r="J10" s="29" t="s">
        <v>33</v>
      </c>
    </row>
    <row r="11" s="4" customFormat="1" ht="26.1" customHeight="1" spans="1:10">
      <c r="A11" s="44" t="s">
        <v>681</v>
      </c>
      <c r="B11" s="17" t="s">
        <v>692</v>
      </c>
      <c r="C11" s="17" t="s">
        <v>693</v>
      </c>
      <c r="D11" s="17">
        <v>137.5</v>
      </c>
      <c r="E11" s="19">
        <f t="shared" si="0"/>
        <v>34.375</v>
      </c>
      <c r="F11" s="19">
        <v>90.82</v>
      </c>
      <c r="G11" s="19">
        <f t="shared" si="1"/>
        <v>45.41</v>
      </c>
      <c r="H11" s="19">
        <f t="shared" si="2"/>
        <v>79.785</v>
      </c>
      <c r="I11" s="28">
        <f t="shared" si="3"/>
        <v>6</v>
      </c>
      <c r="J11" s="29" t="s">
        <v>33</v>
      </c>
    </row>
    <row r="12" s="4" customFormat="1" ht="26.1" customHeight="1" spans="1:10">
      <c r="A12" s="44" t="s">
        <v>681</v>
      </c>
      <c r="B12" s="17" t="s">
        <v>694</v>
      </c>
      <c r="C12" s="17" t="s">
        <v>695</v>
      </c>
      <c r="D12" s="17">
        <v>127.5</v>
      </c>
      <c r="E12" s="19">
        <f t="shared" si="0"/>
        <v>31.875</v>
      </c>
      <c r="F12" s="19">
        <v>93.82</v>
      </c>
      <c r="G12" s="19">
        <f t="shared" si="1"/>
        <v>46.91</v>
      </c>
      <c r="H12" s="19">
        <f t="shared" si="2"/>
        <v>78.785</v>
      </c>
      <c r="I12" s="28">
        <f t="shared" si="3"/>
        <v>7</v>
      </c>
      <c r="J12" s="29"/>
    </row>
    <row r="13" s="4" customFormat="1" ht="26.1" customHeight="1" spans="1:10">
      <c r="A13" s="44" t="s">
        <v>681</v>
      </c>
      <c r="B13" s="17" t="s">
        <v>696</v>
      </c>
      <c r="C13" s="17" t="s">
        <v>697</v>
      </c>
      <c r="D13" s="17">
        <v>135</v>
      </c>
      <c r="E13" s="19">
        <f t="shared" si="0"/>
        <v>33.75</v>
      </c>
      <c r="F13" s="19">
        <v>89.76</v>
      </c>
      <c r="G13" s="19">
        <f t="shared" si="1"/>
        <v>44.88</v>
      </c>
      <c r="H13" s="19">
        <f t="shared" si="2"/>
        <v>78.63</v>
      </c>
      <c r="I13" s="28">
        <f t="shared" si="3"/>
        <v>8</v>
      </c>
      <c r="J13" s="29"/>
    </row>
    <row r="14" s="4" customFormat="1" ht="26.1" customHeight="1" spans="1:10">
      <c r="A14" s="44" t="s">
        <v>681</v>
      </c>
      <c r="B14" s="17" t="s">
        <v>698</v>
      </c>
      <c r="C14" s="17" t="s">
        <v>699</v>
      </c>
      <c r="D14" s="17">
        <v>126</v>
      </c>
      <c r="E14" s="19">
        <f t="shared" si="0"/>
        <v>31.5</v>
      </c>
      <c r="F14" s="19">
        <v>91.01</v>
      </c>
      <c r="G14" s="19">
        <f t="shared" si="1"/>
        <v>45.505</v>
      </c>
      <c r="H14" s="19">
        <f t="shared" si="2"/>
        <v>77.005</v>
      </c>
      <c r="I14" s="28">
        <f t="shared" si="3"/>
        <v>9</v>
      </c>
      <c r="J14" s="29"/>
    </row>
    <row r="15" s="4" customFormat="1" ht="26.1" customHeight="1" spans="1:10">
      <c r="A15" s="44" t="s">
        <v>681</v>
      </c>
      <c r="B15" s="17" t="s">
        <v>700</v>
      </c>
      <c r="C15" s="17" t="s">
        <v>701</v>
      </c>
      <c r="D15" s="17">
        <v>122</v>
      </c>
      <c r="E15" s="19">
        <f t="shared" si="0"/>
        <v>30.5</v>
      </c>
      <c r="F15" s="19">
        <v>90.23</v>
      </c>
      <c r="G15" s="19">
        <f t="shared" si="1"/>
        <v>45.115</v>
      </c>
      <c r="H15" s="19">
        <f t="shared" si="2"/>
        <v>75.615</v>
      </c>
      <c r="I15" s="28">
        <f t="shared" si="3"/>
        <v>10</v>
      </c>
      <c r="J15" s="29"/>
    </row>
    <row r="16" s="4" customFormat="1" ht="26.1" customHeight="1" spans="1:10">
      <c r="A16" s="44" t="s">
        <v>681</v>
      </c>
      <c r="B16" s="17" t="s">
        <v>702</v>
      </c>
      <c r="C16" s="17" t="s">
        <v>703</v>
      </c>
      <c r="D16" s="17">
        <v>122</v>
      </c>
      <c r="E16" s="19">
        <f t="shared" si="0"/>
        <v>30.5</v>
      </c>
      <c r="F16" s="19">
        <v>86.5</v>
      </c>
      <c r="G16" s="19">
        <f t="shared" si="1"/>
        <v>43.25</v>
      </c>
      <c r="H16" s="19">
        <f t="shared" si="2"/>
        <v>73.75</v>
      </c>
      <c r="I16" s="28">
        <f t="shared" si="3"/>
        <v>11</v>
      </c>
      <c r="J16" s="29"/>
    </row>
    <row r="17" s="4" customFormat="1" ht="26.1" customHeight="1" spans="1:10">
      <c r="A17" s="44" t="s">
        <v>681</v>
      </c>
      <c r="B17" s="17" t="s">
        <v>704</v>
      </c>
      <c r="C17" s="17" t="s">
        <v>705</v>
      </c>
      <c r="D17" s="17">
        <v>114.5</v>
      </c>
      <c r="E17" s="19">
        <f t="shared" si="0"/>
        <v>28.625</v>
      </c>
      <c r="F17" s="62">
        <v>89.06</v>
      </c>
      <c r="G17" s="19">
        <f t="shared" si="1"/>
        <v>44.53</v>
      </c>
      <c r="H17" s="19">
        <f t="shared" si="2"/>
        <v>73.155</v>
      </c>
      <c r="I17" s="28">
        <f t="shared" si="3"/>
        <v>12</v>
      </c>
      <c r="J17" s="66"/>
    </row>
    <row r="18" s="4" customFormat="1" ht="26.1" customHeight="1" spans="1:10">
      <c r="A18" s="44" t="s">
        <v>681</v>
      </c>
      <c r="B18" s="17" t="s">
        <v>706</v>
      </c>
      <c r="C18" s="17" t="s">
        <v>707</v>
      </c>
      <c r="D18" s="17">
        <v>119</v>
      </c>
      <c r="E18" s="19">
        <f t="shared" si="0"/>
        <v>29.75</v>
      </c>
      <c r="F18" s="19">
        <v>86.38</v>
      </c>
      <c r="G18" s="19">
        <f t="shared" si="1"/>
        <v>43.19</v>
      </c>
      <c r="H18" s="19">
        <f t="shared" si="2"/>
        <v>72.94</v>
      </c>
      <c r="I18" s="28">
        <f t="shared" si="3"/>
        <v>13</v>
      </c>
      <c r="J18" s="29"/>
    </row>
    <row r="19" s="4" customFormat="1" ht="26.1" customHeight="1" spans="1:10">
      <c r="A19" s="44" t="s">
        <v>681</v>
      </c>
      <c r="B19" s="17" t="s">
        <v>708</v>
      </c>
      <c r="C19" s="17" t="s">
        <v>709</v>
      </c>
      <c r="D19" s="17">
        <v>122</v>
      </c>
      <c r="E19" s="19">
        <f t="shared" si="0"/>
        <v>30.5</v>
      </c>
      <c r="F19" s="19">
        <v>0</v>
      </c>
      <c r="G19" s="19">
        <f t="shared" si="1"/>
        <v>0</v>
      </c>
      <c r="H19" s="19">
        <f t="shared" si="2"/>
        <v>30.5</v>
      </c>
      <c r="I19" s="28">
        <f t="shared" si="3"/>
        <v>14</v>
      </c>
      <c r="J19" s="29" t="s">
        <v>710</v>
      </c>
    </row>
    <row r="20" s="48" customFormat="1" ht="26.1" customHeight="1" spans="1:10">
      <c r="A20" s="45" t="s">
        <v>681</v>
      </c>
      <c r="B20" s="22" t="s">
        <v>711</v>
      </c>
      <c r="C20" s="22" t="s">
        <v>712</v>
      </c>
      <c r="D20" s="22">
        <v>118.5</v>
      </c>
      <c r="E20" s="46">
        <f t="shared" si="0"/>
        <v>29.625</v>
      </c>
      <c r="F20" s="46">
        <v>0</v>
      </c>
      <c r="G20" s="46">
        <f t="shared" si="1"/>
        <v>0</v>
      </c>
      <c r="H20" s="46">
        <f t="shared" si="2"/>
        <v>29.625</v>
      </c>
      <c r="I20" s="47">
        <f t="shared" si="3"/>
        <v>15</v>
      </c>
      <c r="J20" s="31" t="s">
        <v>189</v>
      </c>
    </row>
    <row r="21" customFormat="1"/>
    <row r="22" s="5" customFormat="1" ht="18.75" spans="1:5">
      <c r="A22" s="5" t="s">
        <v>190</v>
      </c>
      <c r="C22" s="5" t="s">
        <v>191</v>
      </c>
      <c r="E22" s="5" t="s">
        <v>192</v>
      </c>
    </row>
    <row r="23" s="5" customFormat="1" ht="18.75"/>
    <row r="24" s="5" customFormat="1" ht="18.75" spans="1:5">
      <c r="A24" s="5" t="s">
        <v>193</v>
      </c>
      <c r="E24" s="5" t="s">
        <v>194</v>
      </c>
    </row>
    <row r="25" s="5" customFormat="1" ht="18.75"/>
    <row r="26" s="5" customFormat="1" ht="18.75" spans="4:7">
      <c r="D26" s="25" t="s">
        <v>195</v>
      </c>
      <c r="E26" s="25"/>
      <c r="F26" s="25"/>
      <c r="G26" s="25"/>
    </row>
  </sheetData>
  <sortState ref="A3:M23">
    <sortCondition ref="C3:C23" descending="1"/>
  </sortState>
  <mergeCells count="6">
    <mergeCell ref="A1:J1"/>
    <mergeCell ref="A2:J2"/>
    <mergeCell ref="A3:B3"/>
    <mergeCell ref="C3:E3"/>
    <mergeCell ref="F3:G3"/>
    <mergeCell ref="D26:G26"/>
  </mergeCells>
  <printOptions horizontalCentered="1"/>
  <pageMargins left="0.354166666666667" right="0.354166666666667" top="0.984027777777778" bottom="0.984027777777778" header="0.511805555555556" footer="0.511805555555556"/>
  <pageSetup paperSize="9" orientation="landscape" horizontalDpi="600"/>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J9" sqref="J9"/>
    </sheetView>
  </sheetViews>
  <sheetFormatPr defaultColWidth="9" defaultRowHeight="13.5"/>
  <cols>
    <col min="1" max="1" width="12" customWidth="1"/>
    <col min="2" max="2" width="11.625" customWidth="1"/>
    <col min="3" max="3" width="21.875" customWidth="1"/>
    <col min="4" max="4" width="10.125" customWidth="1"/>
    <col min="5" max="5" width="14.625" customWidth="1"/>
    <col min="6" max="6" width="9.625" customWidth="1"/>
    <col min="7" max="7" width="13.75" customWidth="1"/>
    <col min="8" max="8" width="9.25"/>
    <col min="10" max="10" width="9.625" customWidth="1"/>
  </cols>
  <sheetData>
    <row r="1" s="1" customFormat="1" ht="42" customHeight="1" spans="1:10">
      <c r="A1" s="7" t="s">
        <v>713</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714</v>
      </c>
      <c r="B3" s="9"/>
      <c r="C3" s="10" t="s">
        <v>715</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4" customFormat="1" ht="33.75" customHeight="1" spans="1:10">
      <c r="A6" s="44" t="s">
        <v>681</v>
      </c>
      <c r="B6" s="17" t="s">
        <v>716</v>
      </c>
      <c r="C6" s="17" t="s">
        <v>717</v>
      </c>
      <c r="D6" s="17">
        <v>113.5</v>
      </c>
      <c r="E6" s="19">
        <f>D6*0.25</f>
        <v>28.375</v>
      </c>
      <c r="F6" s="19">
        <v>94.19</v>
      </c>
      <c r="G6" s="19">
        <f>F6*0.5</f>
        <v>47.095</v>
      </c>
      <c r="H6" s="19">
        <f>E6+G6</f>
        <v>75.47</v>
      </c>
      <c r="I6" s="28">
        <f>RANK(H6,$H$6:$H$7)</f>
        <v>1</v>
      </c>
      <c r="J6" s="29" t="s">
        <v>33</v>
      </c>
    </row>
    <row r="7" s="4" customFormat="1" ht="33.75" customHeight="1" spans="1:10">
      <c r="A7" s="45" t="s">
        <v>681</v>
      </c>
      <c r="B7" s="22" t="s">
        <v>718</v>
      </c>
      <c r="C7" s="22" t="s">
        <v>719</v>
      </c>
      <c r="D7" s="22">
        <v>104</v>
      </c>
      <c r="E7" s="46">
        <f>D7*0.25</f>
        <v>26</v>
      </c>
      <c r="F7" s="46">
        <v>0</v>
      </c>
      <c r="G7" s="46">
        <f>F7*0.5</f>
        <v>0</v>
      </c>
      <c r="H7" s="46">
        <f>E7+G7</f>
        <v>26</v>
      </c>
      <c r="I7" s="47">
        <f>RANK(H7,$H$6:$H$7)</f>
        <v>2</v>
      </c>
      <c r="J7" s="31" t="s">
        <v>189</v>
      </c>
    </row>
    <row r="8" customFormat="1"/>
    <row r="9" s="5" customFormat="1" ht="18.75" spans="1:5">
      <c r="A9" s="5" t="s">
        <v>190</v>
      </c>
      <c r="C9" s="5" t="s">
        <v>191</v>
      </c>
      <c r="E9" s="5" t="s">
        <v>192</v>
      </c>
    </row>
    <row r="10" s="5" customFormat="1" ht="18.75"/>
    <row r="11" s="5" customFormat="1" ht="18.75" spans="1:5">
      <c r="A11" s="5" t="s">
        <v>193</v>
      </c>
      <c r="E11" s="5" t="s">
        <v>194</v>
      </c>
    </row>
    <row r="12" s="5" customFormat="1" ht="18.75"/>
    <row r="13" s="5" customFormat="1" ht="18.75"/>
    <row r="14" s="5" customFormat="1" ht="18.75" spans="4:7">
      <c r="D14" s="25" t="s">
        <v>195</v>
      </c>
      <c r="E14" s="25"/>
      <c r="F14" s="25"/>
      <c r="G14" s="25"/>
    </row>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F9" sqref="F9"/>
    </sheetView>
  </sheetViews>
  <sheetFormatPr defaultColWidth="9" defaultRowHeight="13.5"/>
  <cols>
    <col min="1" max="1" width="10" customWidth="1"/>
    <col min="2" max="2" width="8.75" customWidth="1"/>
    <col min="3" max="3" width="24.5" customWidth="1"/>
    <col min="5" max="5" width="13.875" customWidth="1"/>
    <col min="6" max="6" width="9.25"/>
    <col min="7" max="7" width="11.875" customWidth="1"/>
    <col min="8" max="8" width="9.25"/>
    <col min="10" max="10" width="11.25" customWidth="1"/>
  </cols>
  <sheetData>
    <row r="1" s="1" customFormat="1" ht="42" customHeight="1" spans="1:10">
      <c r="A1" s="7" t="s">
        <v>720</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721</v>
      </c>
      <c r="B3" s="9"/>
      <c r="C3" s="10" t="s">
        <v>715</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27.95" customHeight="1" spans="1:10">
      <c r="A6" s="40" t="s">
        <v>313</v>
      </c>
      <c r="B6" s="17" t="s">
        <v>722</v>
      </c>
      <c r="C6" s="17" t="s">
        <v>723</v>
      </c>
      <c r="D6" s="17">
        <v>114</v>
      </c>
      <c r="E6" s="42">
        <f>D6*0.25</f>
        <v>28.5</v>
      </c>
      <c r="F6" s="42">
        <v>86</v>
      </c>
      <c r="G6" s="42">
        <f>F6*0.5</f>
        <v>43</v>
      </c>
      <c r="H6" s="42">
        <f>E6+G6</f>
        <v>71.5</v>
      </c>
      <c r="I6" s="41">
        <f>RANK(H6,$H$6:$H$7)</f>
        <v>1</v>
      </c>
      <c r="J6" s="79" t="s">
        <v>33</v>
      </c>
    </row>
    <row r="7" s="32" customFormat="1" ht="27.95" customHeight="1" spans="1:10">
      <c r="A7" s="34" t="s">
        <v>313</v>
      </c>
      <c r="B7" s="22" t="s">
        <v>724</v>
      </c>
      <c r="C7" s="22" t="s">
        <v>725</v>
      </c>
      <c r="D7" s="22">
        <v>119</v>
      </c>
      <c r="E7" s="35">
        <f>D7*0.25</f>
        <v>29.75</v>
      </c>
      <c r="F7" s="35">
        <v>82.4</v>
      </c>
      <c r="G7" s="35">
        <f>F7*0.5</f>
        <v>41.2</v>
      </c>
      <c r="H7" s="35">
        <f>E7+G7</f>
        <v>70.95</v>
      </c>
      <c r="I7" s="37">
        <f>RANK(H7,$H$6:$H$7)</f>
        <v>2</v>
      </c>
      <c r="J7" s="58" t="s">
        <v>33</v>
      </c>
    </row>
    <row r="8" customFormat="1"/>
    <row r="9" s="33" customFormat="1" ht="18.75" spans="1:5">
      <c r="A9" s="33" t="s">
        <v>190</v>
      </c>
      <c r="C9" s="33" t="s">
        <v>191</v>
      </c>
      <c r="E9" s="33" t="s">
        <v>192</v>
      </c>
    </row>
    <row r="10" s="33" customFormat="1" ht="18.75"/>
    <row r="11" s="33" customFormat="1" ht="18.75" spans="1:5">
      <c r="A11" s="33" t="s">
        <v>193</v>
      </c>
      <c r="E11" s="33" t="s">
        <v>194</v>
      </c>
    </row>
    <row r="12" s="33" customFormat="1" ht="18.75"/>
    <row r="13" s="33" customFormat="1" ht="18.75"/>
    <row r="14" s="33" customFormat="1" ht="18.75" spans="4:7">
      <c r="D14" s="36" t="s">
        <v>195</v>
      </c>
      <c r="E14" s="36"/>
      <c r="F14" s="36"/>
      <c r="G14" s="36"/>
    </row>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topLeftCell="A4" workbookViewId="0">
      <selection activeCell="F10" sqref="F10"/>
    </sheetView>
  </sheetViews>
  <sheetFormatPr defaultColWidth="9" defaultRowHeight="13.5"/>
  <cols>
    <col min="1" max="1" width="13.5" customWidth="1"/>
    <col min="2" max="2" width="10" customWidth="1"/>
    <col min="3" max="3" width="23.625" customWidth="1"/>
    <col min="5" max="5" width="14.25" customWidth="1"/>
    <col min="6" max="6" width="9.25"/>
    <col min="7" max="7" width="13.625" customWidth="1"/>
    <col min="8" max="8" width="9.25"/>
    <col min="10" max="10" width="11.75" customWidth="1"/>
  </cols>
  <sheetData>
    <row r="1" s="1" customFormat="1" ht="42" customHeight="1" spans="1:10">
      <c r="A1" s="7" t="s">
        <v>726</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727</v>
      </c>
      <c r="B3" s="9"/>
      <c r="C3" s="10" t="s">
        <v>715</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38.25" customHeight="1" spans="1:10">
      <c r="A6" s="40" t="s">
        <v>638</v>
      </c>
      <c r="B6" s="17" t="s">
        <v>728</v>
      </c>
      <c r="C6" s="17" t="s">
        <v>729</v>
      </c>
      <c r="D6" s="17">
        <v>132.5</v>
      </c>
      <c r="E6" s="41">
        <f>D6*0.25</f>
        <v>33.125</v>
      </c>
      <c r="F6" s="42">
        <v>79.64</v>
      </c>
      <c r="G6" s="42">
        <f>F6*0.5</f>
        <v>39.82</v>
      </c>
      <c r="H6" s="42">
        <f>E6+G6</f>
        <v>72.945</v>
      </c>
      <c r="I6" s="41">
        <f>RANK(H6,$H$6:$H$7)</f>
        <v>1</v>
      </c>
      <c r="J6" s="43" t="s">
        <v>33</v>
      </c>
    </row>
    <row r="7" s="32" customFormat="1" ht="38.25" customHeight="1" spans="1:10">
      <c r="A7" s="34" t="s">
        <v>638</v>
      </c>
      <c r="B7" s="22" t="s">
        <v>730</v>
      </c>
      <c r="C7" s="22" t="s">
        <v>731</v>
      </c>
      <c r="D7" s="22">
        <v>86.5</v>
      </c>
      <c r="E7" s="37">
        <f>D7*0.25</f>
        <v>21.625</v>
      </c>
      <c r="F7" s="35">
        <v>75.5</v>
      </c>
      <c r="G7" s="35">
        <f>F7*0.5</f>
        <v>37.75</v>
      </c>
      <c r="H7" s="35">
        <f>E7+G7</f>
        <v>59.375</v>
      </c>
      <c r="I7" s="37">
        <f>RANK(H7,$H$6:$H$7)</f>
        <v>2</v>
      </c>
      <c r="J7" s="38" t="s">
        <v>33</v>
      </c>
    </row>
    <row r="9" s="33" customFormat="1" ht="18.75" spans="1:5">
      <c r="A9" s="33" t="s">
        <v>190</v>
      </c>
      <c r="C9" s="33" t="s">
        <v>191</v>
      </c>
      <c r="E9" s="33" t="s">
        <v>192</v>
      </c>
    </row>
    <row r="10" s="33" customFormat="1" ht="18.75"/>
    <row r="11" s="33" customFormat="1" ht="18.75" spans="1:5">
      <c r="A11" s="33" t="s">
        <v>193</v>
      </c>
      <c r="E11" s="33" t="s">
        <v>194</v>
      </c>
    </row>
    <row r="12" s="33" customFormat="1" ht="18.75"/>
    <row r="13" s="33" customFormat="1" ht="18.75"/>
    <row r="14" s="33" customFormat="1" ht="18.75" spans="4:7">
      <c r="D14" s="36" t="s">
        <v>195</v>
      </c>
      <c r="E14" s="36"/>
      <c r="F14" s="36"/>
      <c r="G14" s="36"/>
    </row>
  </sheetData>
  <sortState ref="A3:M7">
    <sortCondition ref="C3:C7" descending="1"/>
  </sortState>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F10" sqref="F10"/>
    </sheetView>
  </sheetViews>
  <sheetFormatPr defaultColWidth="9" defaultRowHeight="13.5"/>
  <cols>
    <col min="1" max="1" width="13.375" customWidth="1"/>
    <col min="2" max="2" width="8.875" customWidth="1"/>
    <col min="3" max="3" width="23.125" customWidth="1"/>
    <col min="5" max="5" width="14.875" customWidth="1"/>
    <col min="6" max="6" width="9.25"/>
    <col min="7" max="7" width="13.625" customWidth="1"/>
    <col min="8" max="8" width="9.25"/>
    <col min="10" max="10" width="11.5" customWidth="1"/>
  </cols>
  <sheetData>
    <row r="1" s="1" customFormat="1" ht="42" customHeight="1" spans="1:10">
      <c r="A1" s="7" t="s">
        <v>732</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733</v>
      </c>
      <c r="B3" s="9"/>
      <c r="C3" s="10" t="s">
        <v>734</v>
      </c>
      <c r="D3" s="10"/>
      <c r="E3" s="10"/>
      <c r="F3" s="10" t="s">
        <v>432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31.5" customHeight="1" spans="1:10">
      <c r="A6" s="34" t="s">
        <v>638</v>
      </c>
      <c r="B6" s="22" t="s">
        <v>735</v>
      </c>
      <c r="C6" s="22" t="s">
        <v>736</v>
      </c>
      <c r="D6" s="22">
        <v>133.5</v>
      </c>
      <c r="E6" s="37">
        <f>D6*0.25</f>
        <v>33.375</v>
      </c>
      <c r="F6" s="35">
        <v>74.96</v>
      </c>
      <c r="G6" s="35">
        <f>F6*0.5</f>
        <v>37.48</v>
      </c>
      <c r="H6" s="35">
        <f>E6+G6</f>
        <v>70.855</v>
      </c>
      <c r="I6" s="37">
        <v>1</v>
      </c>
      <c r="J6" s="38" t="s">
        <v>33</v>
      </c>
    </row>
    <row r="8" s="33" customFormat="1" ht="18.75" spans="1:5">
      <c r="A8" s="33" t="s">
        <v>190</v>
      </c>
      <c r="C8" s="33" t="s">
        <v>191</v>
      </c>
      <c r="E8" s="33" t="s">
        <v>192</v>
      </c>
    </row>
    <row r="9" s="33" customFormat="1" ht="18.75"/>
    <row r="10" s="33" customFormat="1" ht="18.75" spans="1:5">
      <c r="A10" s="33" t="s">
        <v>193</v>
      </c>
      <c r="E10" s="33" t="s">
        <v>194</v>
      </c>
    </row>
    <row r="11" s="33" customFormat="1" ht="18.75"/>
    <row r="12" s="33" customFormat="1" ht="18.75"/>
    <row r="13" s="33" customFormat="1" ht="18.75" spans="4:7">
      <c r="D13" s="36" t="s">
        <v>195</v>
      </c>
      <c r="E13" s="36"/>
      <c r="F13" s="36"/>
      <c r="G13" s="36"/>
    </row>
  </sheetData>
  <sortState ref="A3:M6">
    <sortCondition ref="C3:C6" descending="1"/>
  </sortState>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10" sqref="F10"/>
    </sheetView>
  </sheetViews>
  <sheetFormatPr defaultColWidth="9" defaultRowHeight="13.5"/>
  <cols>
    <col min="1" max="1" width="18.5" customWidth="1"/>
    <col min="2" max="2" width="9.25" customWidth="1"/>
    <col min="3" max="3" width="24" customWidth="1"/>
    <col min="5" max="5" width="12.375" customWidth="1"/>
    <col min="6" max="6" width="9.25"/>
    <col min="7" max="7" width="11.875" customWidth="1"/>
    <col min="8" max="8" width="9.25"/>
    <col min="10" max="10" width="11.5" customWidth="1"/>
  </cols>
  <sheetData>
    <row r="1" s="1" customFormat="1" ht="42" customHeight="1" spans="1:10">
      <c r="A1" s="7" t="s">
        <v>737</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738</v>
      </c>
      <c r="B3" s="9"/>
      <c r="C3" s="10" t="s">
        <v>739</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26.25" customHeight="1" spans="1:10">
      <c r="A6" s="40" t="s">
        <v>638</v>
      </c>
      <c r="B6" s="53" t="s">
        <v>740</v>
      </c>
      <c r="C6" s="17" t="s">
        <v>741</v>
      </c>
      <c r="D6" s="54">
        <v>138.5</v>
      </c>
      <c r="E6" s="41">
        <f>D6*0.25</f>
        <v>34.625</v>
      </c>
      <c r="F6" s="42">
        <v>83.32</v>
      </c>
      <c r="G6" s="42">
        <f>F6*0.5</f>
        <v>41.66</v>
      </c>
      <c r="H6" s="42">
        <f>E6+G6</f>
        <v>76.285</v>
      </c>
      <c r="I6" s="41">
        <f>RANK(H6,$H$6:$H$9)</f>
        <v>1</v>
      </c>
      <c r="J6" s="43" t="s">
        <v>33</v>
      </c>
    </row>
    <row r="7" s="32" customFormat="1" ht="26.25" customHeight="1" spans="1:10">
      <c r="A7" s="40" t="s">
        <v>638</v>
      </c>
      <c r="B7" s="17" t="s">
        <v>742</v>
      </c>
      <c r="C7" s="17" t="s">
        <v>743</v>
      </c>
      <c r="D7" s="17">
        <v>119.5</v>
      </c>
      <c r="E7" s="41">
        <f>D7*0.25</f>
        <v>29.875</v>
      </c>
      <c r="F7" s="42">
        <v>79.52</v>
      </c>
      <c r="G7" s="42">
        <f>F7*0.5</f>
        <v>39.76</v>
      </c>
      <c r="H7" s="42">
        <f>E7+G7</f>
        <v>69.635</v>
      </c>
      <c r="I7" s="41">
        <f>RANK(H7,$H$6:$H$9)</f>
        <v>2</v>
      </c>
      <c r="J7" s="43" t="s">
        <v>33</v>
      </c>
    </row>
    <row r="8" s="32" customFormat="1" ht="26.25" customHeight="1" spans="1:10">
      <c r="A8" s="40" t="s">
        <v>638</v>
      </c>
      <c r="B8" s="17" t="s">
        <v>744</v>
      </c>
      <c r="C8" s="17" t="s">
        <v>745</v>
      </c>
      <c r="D8" s="17">
        <v>121.5</v>
      </c>
      <c r="E8" s="41">
        <f>D8*0.25</f>
        <v>30.375</v>
      </c>
      <c r="F8" s="42">
        <v>74.66</v>
      </c>
      <c r="G8" s="42">
        <f>F8*0.5</f>
        <v>37.33</v>
      </c>
      <c r="H8" s="42">
        <f>E8+G8</f>
        <v>67.705</v>
      </c>
      <c r="I8" s="41">
        <f>RANK(H8,$H$6:$H$9)</f>
        <v>3</v>
      </c>
      <c r="J8" s="43"/>
    </row>
    <row r="9" s="32" customFormat="1" ht="26.25" customHeight="1" spans="1:10">
      <c r="A9" s="34" t="s">
        <v>638</v>
      </c>
      <c r="B9" s="22" t="s">
        <v>746</v>
      </c>
      <c r="C9" s="22" t="s">
        <v>747</v>
      </c>
      <c r="D9" s="22">
        <v>116.5</v>
      </c>
      <c r="E9" s="37">
        <f>D9*0.25</f>
        <v>29.125</v>
      </c>
      <c r="F9" s="35">
        <v>0</v>
      </c>
      <c r="G9" s="35">
        <f>F9*0.5</f>
        <v>0</v>
      </c>
      <c r="H9" s="35">
        <f>E9+G9</f>
        <v>29.125</v>
      </c>
      <c r="I9" s="37">
        <f>RANK(H9,$H$6:$H$9)</f>
        <v>4</v>
      </c>
      <c r="J9" s="38" t="s">
        <v>189</v>
      </c>
    </row>
    <row r="11" s="33" customFormat="1" ht="18.75" spans="1:5">
      <c r="A11" s="33" t="s">
        <v>190</v>
      </c>
      <c r="C11" s="33" t="s">
        <v>191</v>
      </c>
      <c r="E11" s="33" t="s">
        <v>192</v>
      </c>
    </row>
    <row r="12" s="33" customFormat="1" ht="18.75"/>
    <row r="13" s="33" customFormat="1" ht="18.75" spans="1:5">
      <c r="A13" s="33" t="s">
        <v>193</v>
      </c>
      <c r="E13" s="33" t="s">
        <v>194</v>
      </c>
    </row>
    <row r="14" s="33" customFormat="1" ht="18.75"/>
    <row r="15" s="33" customFormat="1" ht="18.75"/>
    <row r="16" s="33" customFormat="1" ht="18.75" spans="4:7">
      <c r="D16" s="36" t="s">
        <v>195</v>
      </c>
      <c r="E16" s="36"/>
      <c r="F16" s="36"/>
      <c r="G16" s="36"/>
    </row>
  </sheetData>
  <sortState ref="A6:J9">
    <sortCondition ref="H6:H9" descending="1"/>
  </sortState>
  <mergeCells count="6">
    <mergeCell ref="A1:J1"/>
    <mergeCell ref="A2:J2"/>
    <mergeCell ref="A3:B3"/>
    <mergeCell ref="C3:E3"/>
    <mergeCell ref="F3:G3"/>
    <mergeCell ref="D16:G1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1"/>
  <sheetViews>
    <sheetView topLeftCell="A43" workbookViewId="0">
      <selection activeCell="H57" sqref="H57"/>
    </sheetView>
  </sheetViews>
  <sheetFormatPr defaultColWidth="9" defaultRowHeight="13.5"/>
  <cols>
    <col min="1" max="1" width="13.625" customWidth="1"/>
    <col min="2" max="2" width="12.125" style="118" customWidth="1"/>
    <col min="3" max="3" width="26.125" customWidth="1"/>
    <col min="4" max="4" width="9" style="118"/>
    <col min="5" max="5" width="9.625" style="118" customWidth="1"/>
    <col min="6" max="8" width="9.25"/>
  </cols>
  <sheetData>
    <row r="1" s="1" customFormat="1" ht="42" customHeight="1" spans="1:10">
      <c r="A1" s="7" t="s">
        <v>196</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198</v>
      </c>
      <c r="B3" s="9"/>
      <c r="C3" s="10" t="s">
        <v>199</v>
      </c>
      <c r="D3" s="10"/>
      <c r="E3" s="10"/>
      <c r="F3" s="10" t="s">
        <v>200</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106" customFormat="1" ht="23.1" customHeight="1" spans="1:10">
      <c r="A6" s="108" t="s">
        <v>204</v>
      </c>
      <c r="B6" s="17" t="s">
        <v>205</v>
      </c>
      <c r="C6" s="84" t="s">
        <v>206</v>
      </c>
      <c r="D6" s="17">
        <v>163</v>
      </c>
      <c r="E6" s="42">
        <f t="shared" ref="E6:E57" si="0">D6*0.25</f>
        <v>40.75</v>
      </c>
      <c r="F6" s="42">
        <v>88.57</v>
      </c>
      <c r="G6" s="42">
        <f t="shared" ref="G6:G57" si="1">F6*0.5</f>
        <v>44.285</v>
      </c>
      <c r="H6" s="42">
        <f t="shared" ref="H6:H57" si="2">E6+G6</f>
        <v>85.035</v>
      </c>
      <c r="I6" s="110">
        <f t="shared" ref="I6:I57" si="3">RANK(H6,$H$6:$H$57)</f>
        <v>1</v>
      </c>
      <c r="J6" s="132" t="s">
        <v>33</v>
      </c>
    </row>
    <row r="7" s="106" customFormat="1" ht="23.1" customHeight="1" spans="1:10">
      <c r="A7" s="108" t="s">
        <v>204</v>
      </c>
      <c r="B7" s="17" t="s">
        <v>207</v>
      </c>
      <c r="C7" s="84" t="s">
        <v>208</v>
      </c>
      <c r="D7" s="17">
        <v>164.5</v>
      </c>
      <c r="E7" s="42">
        <f t="shared" si="0"/>
        <v>41.125</v>
      </c>
      <c r="F7" s="42">
        <v>87.6</v>
      </c>
      <c r="G7" s="42">
        <f t="shared" si="1"/>
        <v>43.8</v>
      </c>
      <c r="H7" s="42">
        <f t="shared" si="2"/>
        <v>84.925</v>
      </c>
      <c r="I7" s="110">
        <f t="shared" si="3"/>
        <v>2</v>
      </c>
      <c r="J7" s="132" t="s">
        <v>33</v>
      </c>
    </row>
    <row r="8" s="106" customFormat="1" ht="23.1" customHeight="1" spans="1:10">
      <c r="A8" s="108" t="s">
        <v>204</v>
      </c>
      <c r="B8" s="17" t="s">
        <v>209</v>
      </c>
      <c r="C8" s="84" t="s">
        <v>210</v>
      </c>
      <c r="D8" s="17">
        <v>158.5</v>
      </c>
      <c r="E8" s="42">
        <f t="shared" si="0"/>
        <v>39.625</v>
      </c>
      <c r="F8" s="42">
        <v>90.07</v>
      </c>
      <c r="G8" s="42">
        <f t="shared" si="1"/>
        <v>45.035</v>
      </c>
      <c r="H8" s="42">
        <f t="shared" si="2"/>
        <v>84.66</v>
      </c>
      <c r="I8" s="110">
        <f t="shared" si="3"/>
        <v>3</v>
      </c>
      <c r="J8" s="132" t="s">
        <v>33</v>
      </c>
    </row>
    <row r="9" s="106" customFormat="1" ht="23.1" customHeight="1" spans="1:10">
      <c r="A9" s="108" t="s">
        <v>204</v>
      </c>
      <c r="B9" s="17" t="s">
        <v>211</v>
      </c>
      <c r="C9" s="84" t="s">
        <v>212</v>
      </c>
      <c r="D9" s="17">
        <v>162</v>
      </c>
      <c r="E9" s="42">
        <f t="shared" si="0"/>
        <v>40.5</v>
      </c>
      <c r="F9" s="42">
        <v>87.07</v>
      </c>
      <c r="G9" s="42">
        <f t="shared" si="1"/>
        <v>43.535</v>
      </c>
      <c r="H9" s="42">
        <f t="shared" si="2"/>
        <v>84.035</v>
      </c>
      <c r="I9" s="110">
        <f t="shared" si="3"/>
        <v>4</v>
      </c>
      <c r="J9" s="132" t="s">
        <v>33</v>
      </c>
    </row>
    <row r="10" s="106" customFormat="1" ht="23.1" customHeight="1" spans="1:10">
      <c r="A10" s="108" t="s">
        <v>204</v>
      </c>
      <c r="B10" s="17" t="s">
        <v>213</v>
      </c>
      <c r="C10" s="84" t="s">
        <v>214</v>
      </c>
      <c r="D10" s="17">
        <v>159.5</v>
      </c>
      <c r="E10" s="42">
        <f t="shared" si="0"/>
        <v>39.875</v>
      </c>
      <c r="F10" s="42">
        <v>86.03</v>
      </c>
      <c r="G10" s="42">
        <f t="shared" si="1"/>
        <v>43.015</v>
      </c>
      <c r="H10" s="42">
        <f t="shared" si="2"/>
        <v>82.89</v>
      </c>
      <c r="I10" s="110">
        <f t="shared" si="3"/>
        <v>5</v>
      </c>
      <c r="J10" s="132" t="s">
        <v>33</v>
      </c>
    </row>
    <row r="11" s="106" customFormat="1" ht="23.1" customHeight="1" spans="1:10">
      <c r="A11" s="108" t="s">
        <v>204</v>
      </c>
      <c r="B11" s="17" t="s">
        <v>215</v>
      </c>
      <c r="C11" s="84" t="s">
        <v>216</v>
      </c>
      <c r="D11" s="17">
        <v>161.5</v>
      </c>
      <c r="E11" s="42">
        <f t="shared" si="0"/>
        <v>40.375</v>
      </c>
      <c r="F11" s="42">
        <v>84.9</v>
      </c>
      <c r="G11" s="42">
        <f t="shared" si="1"/>
        <v>42.45</v>
      </c>
      <c r="H11" s="42">
        <f t="shared" si="2"/>
        <v>82.825</v>
      </c>
      <c r="I11" s="110">
        <f t="shared" si="3"/>
        <v>6</v>
      </c>
      <c r="J11" s="132" t="s">
        <v>33</v>
      </c>
    </row>
    <row r="12" s="106" customFormat="1" ht="23.1" customHeight="1" spans="1:10">
      <c r="A12" s="108" t="s">
        <v>204</v>
      </c>
      <c r="B12" s="17" t="s">
        <v>217</v>
      </c>
      <c r="C12" s="84" t="s">
        <v>218</v>
      </c>
      <c r="D12" s="17">
        <v>161</v>
      </c>
      <c r="E12" s="42">
        <f t="shared" si="0"/>
        <v>40.25</v>
      </c>
      <c r="F12" s="42">
        <v>84.7</v>
      </c>
      <c r="G12" s="42">
        <f t="shared" si="1"/>
        <v>42.35</v>
      </c>
      <c r="H12" s="42">
        <f t="shared" si="2"/>
        <v>82.6</v>
      </c>
      <c r="I12" s="110">
        <f t="shared" si="3"/>
        <v>7</v>
      </c>
      <c r="J12" s="132" t="s">
        <v>33</v>
      </c>
    </row>
    <row r="13" s="106" customFormat="1" ht="23.1" customHeight="1" spans="1:10">
      <c r="A13" s="108" t="s">
        <v>204</v>
      </c>
      <c r="B13" s="17" t="s">
        <v>219</v>
      </c>
      <c r="C13" s="84" t="s">
        <v>220</v>
      </c>
      <c r="D13" s="17">
        <v>159.5</v>
      </c>
      <c r="E13" s="42">
        <f t="shared" si="0"/>
        <v>39.875</v>
      </c>
      <c r="F13" s="42">
        <v>84.8</v>
      </c>
      <c r="G13" s="42">
        <f t="shared" si="1"/>
        <v>42.4</v>
      </c>
      <c r="H13" s="42">
        <f t="shared" si="2"/>
        <v>82.275</v>
      </c>
      <c r="I13" s="110">
        <f t="shared" si="3"/>
        <v>8</v>
      </c>
      <c r="J13" s="132" t="s">
        <v>33</v>
      </c>
    </row>
    <row r="14" s="106" customFormat="1" ht="23.1" customHeight="1" spans="1:10">
      <c r="A14" s="108" t="s">
        <v>204</v>
      </c>
      <c r="B14" s="17" t="s">
        <v>221</v>
      </c>
      <c r="C14" s="84" t="s">
        <v>222</v>
      </c>
      <c r="D14" s="17">
        <v>162</v>
      </c>
      <c r="E14" s="42">
        <f t="shared" si="0"/>
        <v>40.5</v>
      </c>
      <c r="F14" s="42">
        <v>83.3</v>
      </c>
      <c r="G14" s="42">
        <f t="shared" si="1"/>
        <v>41.65</v>
      </c>
      <c r="H14" s="42">
        <f t="shared" si="2"/>
        <v>82.15</v>
      </c>
      <c r="I14" s="110">
        <f t="shared" si="3"/>
        <v>9</v>
      </c>
      <c r="J14" s="132" t="s">
        <v>33</v>
      </c>
    </row>
    <row r="15" s="106" customFormat="1" ht="23.1" customHeight="1" spans="1:10">
      <c r="A15" s="108" t="s">
        <v>204</v>
      </c>
      <c r="B15" s="17" t="s">
        <v>223</v>
      </c>
      <c r="C15" s="84" t="s">
        <v>224</v>
      </c>
      <c r="D15" s="17">
        <v>162</v>
      </c>
      <c r="E15" s="42">
        <f t="shared" si="0"/>
        <v>40.5</v>
      </c>
      <c r="F15" s="42">
        <v>82.73</v>
      </c>
      <c r="G15" s="42">
        <f t="shared" si="1"/>
        <v>41.365</v>
      </c>
      <c r="H15" s="42">
        <f t="shared" si="2"/>
        <v>81.865</v>
      </c>
      <c r="I15" s="110">
        <f t="shared" si="3"/>
        <v>10</v>
      </c>
      <c r="J15" s="132" t="s">
        <v>33</v>
      </c>
    </row>
    <row r="16" s="106" customFormat="1" ht="23.1" customHeight="1" spans="1:10">
      <c r="A16" s="108" t="s">
        <v>204</v>
      </c>
      <c r="B16" s="17" t="s">
        <v>225</v>
      </c>
      <c r="C16" s="84" t="s">
        <v>226</v>
      </c>
      <c r="D16" s="17">
        <v>157</v>
      </c>
      <c r="E16" s="42">
        <f t="shared" si="0"/>
        <v>39.25</v>
      </c>
      <c r="F16" s="42">
        <v>84.83</v>
      </c>
      <c r="G16" s="42">
        <f t="shared" si="1"/>
        <v>42.415</v>
      </c>
      <c r="H16" s="42">
        <f t="shared" si="2"/>
        <v>81.665</v>
      </c>
      <c r="I16" s="110">
        <f t="shared" si="3"/>
        <v>11</v>
      </c>
      <c r="J16" s="132" t="s">
        <v>33</v>
      </c>
    </row>
    <row r="17" s="106" customFormat="1" ht="23.1" customHeight="1" spans="1:10">
      <c r="A17" s="108" t="s">
        <v>204</v>
      </c>
      <c r="B17" s="17" t="s">
        <v>227</v>
      </c>
      <c r="C17" s="84" t="s">
        <v>228</v>
      </c>
      <c r="D17" s="17">
        <v>155</v>
      </c>
      <c r="E17" s="42">
        <f t="shared" si="0"/>
        <v>38.75</v>
      </c>
      <c r="F17" s="42">
        <v>85.63</v>
      </c>
      <c r="G17" s="42">
        <f t="shared" si="1"/>
        <v>42.815</v>
      </c>
      <c r="H17" s="42">
        <f t="shared" si="2"/>
        <v>81.565</v>
      </c>
      <c r="I17" s="110">
        <f t="shared" si="3"/>
        <v>12</v>
      </c>
      <c r="J17" s="132" t="s">
        <v>33</v>
      </c>
    </row>
    <row r="18" s="106" customFormat="1" ht="23.1" customHeight="1" spans="1:10">
      <c r="A18" s="108" t="s">
        <v>204</v>
      </c>
      <c r="B18" s="17" t="s">
        <v>229</v>
      </c>
      <c r="C18" s="84" t="s">
        <v>230</v>
      </c>
      <c r="D18" s="17">
        <v>145.5</v>
      </c>
      <c r="E18" s="42">
        <f t="shared" si="0"/>
        <v>36.375</v>
      </c>
      <c r="F18" s="42">
        <v>90.37</v>
      </c>
      <c r="G18" s="42">
        <f t="shared" si="1"/>
        <v>45.185</v>
      </c>
      <c r="H18" s="42">
        <f t="shared" si="2"/>
        <v>81.56</v>
      </c>
      <c r="I18" s="110">
        <f t="shared" si="3"/>
        <v>13</v>
      </c>
      <c r="J18" s="132" t="s">
        <v>33</v>
      </c>
    </row>
    <row r="19" s="106" customFormat="1" ht="23.1" customHeight="1" spans="1:10">
      <c r="A19" s="108" t="s">
        <v>204</v>
      </c>
      <c r="B19" s="17" t="s">
        <v>231</v>
      </c>
      <c r="C19" s="84" t="s">
        <v>232</v>
      </c>
      <c r="D19" s="17">
        <v>165.5</v>
      </c>
      <c r="E19" s="42">
        <f t="shared" si="0"/>
        <v>41.375</v>
      </c>
      <c r="F19" s="42">
        <v>80.03</v>
      </c>
      <c r="G19" s="42">
        <f t="shared" si="1"/>
        <v>40.015</v>
      </c>
      <c r="H19" s="42">
        <f t="shared" si="2"/>
        <v>81.39</v>
      </c>
      <c r="I19" s="110">
        <f t="shared" si="3"/>
        <v>14</v>
      </c>
      <c r="J19" s="132" t="s">
        <v>33</v>
      </c>
    </row>
    <row r="20" s="106" customFormat="1" ht="23.1" customHeight="1" spans="1:10">
      <c r="A20" s="108" t="s">
        <v>204</v>
      </c>
      <c r="B20" s="17" t="s">
        <v>233</v>
      </c>
      <c r="C20" s="84" t="s">
        <v>234</v>
      </c>
      <c r="D20" s="17">
        <v>155</v>
      </c>
      <c r="E20" s="42">
        <f t="shared" si="0"/>
        <v>38.75</v>
      </c>
      <c r="F20" s="42">
        <v>84.83</v>
      </c>
      <c r="G20" s="42">
        <f t="shared" si="1"/>
        <v>42.415</v>
      </c>
      <c r="H20" s="42">
        <f t="shared" si="2"/>
        <v>81.165</v>
      </c>
      <c r="I20" s="110">
        <f t="shared" si="3"/>
        <v>15</v>
      </c>
      <c r="J20" s="132" t="s">
        <v>33</v>
      </c>
    </row>
    <row r="21" s="106" customFormat="1" ht="23.1" customHeight="1" spans="1:10">
      <c r="A21" s="108" t="s">
        <v>204</v>
      </c>
      <c r="B21" s="17" t="s">
        <v>235</v>
      </c>
      <c r="C21" s="84" t="s">
        <v>236</v>
      </c>
      <c r="D21" s="17">
        <v>148.5</v>
      </c>
      <c r="E21" s="42">
        <f t="shared" si="0"/>
        <v>37.125</v>
      </c>
      <c r="F21" s="42">
        <v>87.33</v>
      </c>
      <c r="G21" s="42">
        <f t="shared" si="1"/>
        <v>43.665</v>
      </c>
      <c r="H21" s="42">
        <f t="shared" si="2"/>
        <v>80.79</v>
      </c>
      <c r="I21" s="110">
        <f t="shared" si="3"/>
        <v>16</v>
      </c>
      <c r="J21" s="132" t="s">
        <v>33</v>
      </c>
    </row>
    <row r="22" s="106" customFormat="1" ht="23.1" customHeight="1" spans="1:10">
      <c r="A22" s="108" t="s">
        <v>204</v>
      </c>
      <c r="B22" s="17" t="s">
        <v>237</v>
      </c>
      <c r="C22" s="84" t="s">
        <v>238</v>
      </c>
      <c r="D22" s="17">
        <v>153</v>
      </c>
      <c r="E22" s="42">
        <f t="shared" si="0"/>
        <v>38.25</v>
      </c>
      <c r="F22" s="42">
        <v>84.73</v>
      </c>
      <c r="G22" s="42">
        <f t="shared" si="1"/>
        <v>42.365</v>
      </c>
      <c r="H22" s="42">
        <f t="shared" si="2"/>
        <v>80.615</v>
      </c>
      <c r="I22" s="110">
        <f t="shared" si="3"/>
        <v>17</v>
      </c>
      <c r="J22" s="132" t="s">
        <v>33</v>
      </c>
    </row>
    <row r="23" s="106" customFormat="1" ht="23.1" customHeight="1" spans="1:10">
      <c r="A23" s="108" t="s">
        <v>204</v>
      </c>
      <c r="B23" s="17" t="s">
        <v>239</v>
      </c>
      <c r="C23" s="84" t="s">
        <v>240</v>
      </c>
      <c r="D23" s="17">
        <v>149</v>
      </c>
      <c r="E23" s="42">
        <f t="shared" si="0"/>
        <v>37.25</v>
      </c>
      <c r="F23" s="42">
        <v>86.37</v>
      </c>
      <c r="G23" s="42">
        <f t="shared" si="1"/>
        <v>43.185</v>
      </c>
      <c r="H23" s="42">
        <f t="shared" si="2"/>
        <v>80.435</v>
      </c>
      <c r="I23" s="110">
        <f t="shared" si="3"/>
        <v>18</v>
      </c>
      <c r="J23" s="132" t="s">
        <v>33</v>
      </c>
    </row>
    <row r="24" s="106" customFormat="1" ht="23.1" customHeight="1" spans="1:10">
      <c r="A24" s="108" t="s">
        <v>204</v>
      </c>
      <c r="B24" s="17" t="s">
        <v>241</v>
      </c>
      <c r="C24" s="84" t="s">
        <v>242</v>
      </c>
      <c r="D24" s="17">
        <v>154</v>
      </c>
      <c r="E24" s="42">
        <f t="shared" si="0"/>
        <v>38.5</v>
      </c>
      <c r="F24" s="42">
        <v>83.7</v>
      </c>
      <c r="G24" s="42">
        <f t="shared" si="1"/>
        <v>41.85</v>
      </c>
      <c r="H24" s="42">
        <f t="shared" si="2"/>
        <v>80.35</v>
      </c>
      <c r="I24" s="110">
        <f t="shared" si="3"/>
        <v>19</v>
      </c>
      <c r="J24" s="132" t="s">
        <v>33</v>
      </c>
    </row>
    <row r="25" s="106" customFormat="1" ht="23.1" customHeight="1" spans="1:10">
      <c r="A25" s="108" t="s">
        <v>204</v>
      </c>
      <c r="B25" s="17" t="s">
        <v>243</v>
      </c>
      <c r="C25" s="84" t="s">
        <v>244</v>
      </c>
      <c r="D25" s="17">
        <v>147</v>
      </c>
      <c r="E25" s="42">
        <f t="shared" si="0"/>
        <v>36.75</v>
      </c>
      <c r="F25" s="42">
        <v>87.07</v>
      </c>
      <c r="G25" s="42">
        <f t="shared" si="1"/>
        <v>43.535</v>
      </c>
      <c r="H25" s="42">
        <f t="shared" si="2"/>
        <v>80.285</v>
      </c>
      <c r="I25" s="110">
        <f t="shared" si="3"/>
        <v>20</v>
      </c>
      <c r="J25" s="132" t="s">
        <v>33</v>
      </c>
    </row>
    <row r="26" s="106" customFormat="1" ht="23.1" customHeight="1" spans="1:10">
      <c r="A26" s="108" t="s">
        <v>204</v>
      </c>
      <c r="B26" s="17" t="s">
        <v>245</v>
      </c>
      <c r="C26" s="84" t="s">
        <v>246</v>
      </c>
      <c r="D26" s="17">
        <v>151.5</v>
      </c>
      <c r="E26" s="42">
        <f t="shared" si="0"/>
        <v>37.875</v>
      </c>
      <c r="F26" s="42">
        <v>84.5</v>
      </c>
      <c r="G26" s="42">
        <f t="shared" si="1"/>
        <v>42.25</v>
      </c>
      <c r="H26" s="42">
        <f t="shared" si="2"/>
        <v>80.125</v>
      </c>
      <c r="I26" s="110">
        <f t="shared" si="3"/>
        <v>21</v>
      </c>
      <c r="J26" s="132" t="s">
        <v>33</v>
      </c>
    </row>
    <row r="27" s="106" customFormat="1" ht="23.1" customHeight="1" spans="1:10">
      <c r="A27" s="108" t="s">
        <v>204</v>
      </c>
      <c r="B27" s="17" t="s">
        <v>247</v>
      </c>
      <c r="C27" s="84" t="s">
        <v>248</v>
      </c>
      <c r="D27" s="17">
        <v>152.5</v>
      </c>
      <c r="E27" s="42">
        <f t="shared" si="0"/>
        <v>38.125</v>
      </c>
      <c r="F27" s="42">
        <v>83.77</v>
      </c>
      <c r="G27" s="42">
        <f t="shared" si="1"/>
        <v>41.885</v>
      </c>
      <c r="H27" s="42">
        <f t="shared" si="2"/>
        <v>80.01</v>
      </c>
      <c r="I27" s="110">
        <f t="shared" si="3"/>
        <v>22</v>
      </c>
      <c r="J27" s="132" t="s">
        <v>33</v>
      </c>
    </row>
    <row r="28" s="106" customFormat="1" ht="23.1" customHeight="1" spans="1:10">
      <c r="A28" s="108" t="s">
        <v>204</v>
      </c>
      <c r="B28" s="17" t="s">
        <v>249</v>
      </c>
      <c r="C28" s="84" t="s">
        <v>250</v>
      </c>
      <c r="D28" s="17">
        <v>152.5</v>
      </c>
      <c r="E28" s="42">
        <f t="shared" si="0"/>
        <v>38.125</v>
      </c>
      <c r="F28" s="42">
        <v>83.73</v>
      </c>
      <c r="G28" s="42">
        <f t="shared" si="1"/>
        <v>41.865</v>
      </c>
      <c r="H28" s="42">
        <f t="shared" si="2"/>
        <v>79.99</v>
      </c>
      <c r="I28" s="110">
        <f t="shared" si="3"/>
        <v>23</v>
      </c>
      <c r="J28" s="132" t="s">
        <v>33</v>
      </c>
    </row>
    <row r="29" s="106" customFormat="1" ht="23.1" customHeight="1" spans="1:10">
      <c r="A29" s="108" t="s">
        <v>204</v>
      </c>
      <c r="B29" s="17" t="s">
        <v>251</v>
      </c>
      <c r="C29" s="84" t="s">
        <v>252</v>
      </c>
      <c r="D29" s="17">
        <v>144.5</v>
      </c>
      <c r="E29" s="42">
        <f t="shared" si="0"/>
        <v>36.125</v>
      </c>
      <c r="F29" s="42">
        <v>87.53</v>
      </c>
      <c r="G29" s="42">
        <f t="shared" si="1"/>
        <v>43.765</v>
      </c>
      <c r="H29" s="42">
        <f t="shared" si="2"/>
        <v>79.89</v>
      </c>
      <c r="I29" s="110">
        <f t="shared" si="3"/>
        <v>24</v>
      </c>
      <c r="J29" s="132" t="s">
        <v>33</v>
      </c>
    </row>
    <row r="30" s="106" customFormat="1" ht="23.1" customHeight="1" spans="1:10">
      <c r="A30" s="108" t="s">
        <v>204</v>
      </c>
      <c r="B30" s="17" t="s">
        <v>253</v>
      </c>
      <c r="C30" s="84" t="s">
        <v>254</v>
      </c>
      <c r="D30" s="17">
        <v>149</v>
      </c>
      <c r="E30" s="42">
        <f t="shared" si="0"/>
        <v>37.25</v>
      </c>
      <c r="F30" s="42">
        <v>85.2</v>
      </c>
      <c r="G30" s="42">
        <f t="shared" si="1"/>
        <v>42.6</v>
      </c>
      <c r="H30" s="42">
        <f t="shared" si="2"/>
        <v>79.85</v>
      </c>
      <c r="I30" s="110">
        <f t="shared" si="3"/>
        <v>25</v>
      </c>
      <c r="J30" s="132" t="s">
        <v>33</v>
      </c>
    </row>
    <row r="31" s="106" customFormat="1" ht="23.1" customHeight="1" spans="1:10">
      <c r="A31" s="108" t="s">
        <v>204</v>
      </c>
      <c r="B31" s="17" t="s">
        <v>255</v>
      </c>
      <c r="C31" s="84" t="s">
        <v>256</v>
      </c>
      <c r="D31" s="17">
        <v>148</v>
      </c>
      <c r="E31" s="42">
        <f t="shared" si="0"/>
        <v>37</v>
      </c>
      <c r="F31" s="42">
        <v>85.53</v>
      </c>
      <c r="G31" s="42">
        <f t="shared" si="1"/>
        <v>42.765</v>
      </c>
      <c r="H31" s="42">
        <f t="shared" si="2"/>
        <v>79.765</v>
      </c>
      <c r="I31" s="110">
        <f t="shared" si="3"/>
        <v>26</v>
      </c>
      <c r="J31" s="132" t="s">
        <v>33</v>
      </c>
    </row>
    <row r="32" s="106" customFormat="1" ht="23.1" customHeight="1" spans="1:10">
      <c r="A32" s="108" t="s">
        <v>204</v>
      </c>
      <c r="B32" s="17" t="s">
        <v>257</v>
      </c>
      <c r="C32" s="84" t="s">
        <v>258</v>
      </c>
      <c r="D32" s="17">
        <v>155.5</v>
      </c>
      <c r="E32" s="42">
        <f t="shared" si="0"/>
        <v>38.875</v>
      </c>
      <c r="F32" s="42">
        <v>81.77</v>
      </c>
      <c r="G32" s="42">
        <f t="shared" si="1"/>
        <v>40.885</v>
      </c>
      <c r="H32" s="42">
        <f t="shared" si="2"/>
        <v>79.76</v>
      </c>
      <c r="I32" s="110">
        <f t="shared" si="3"/>
        <v>27</v>
      </c>
      <c r="J32" s="114"/>
    </row>
    <row r="33" s="106" customFormat="1" ht="23.1" customHeight="1" spans="1:10">
      <c r="A33" s="108" t="s">
        <v>204</v>
      </c>
      <c r="B33" s="17" t="s">
        <v>259</v>
      </c>
      <c r="C33" s="84" t="s">
        <v>260</v>
      </c>
      <c r="D33" s="17">
        <v>155</v>
      </c>
      <c r="E33" s="42">
        <f t="shared" si="0"/>
        <v>38.75</v>
      </c>
      <c r="F33" s="42">
        <v>81.93</v>
      </c>
      <c r="G33" s="42">
        <f t="shared" si="1"/>
        <v>40.965</v>
      </c>
      <c r="H33" s="42">
        <f t="shared" si="2"/>
        <v>79.715</v>
      </c>
      <c r="I33" s="110">
        <f t="shared" si="3"/>
        <v>28</v>
      </c>
      <c r="J33" s="114"/>
    </row>
    <row r="34" s="106" customFormat="1" ht="23.1" customHeight="1" spans="1:10">
      <c r="A34" s="108" t="s">
        <v>204</v>
      </c>
      <c r="B34" s="17" t="s">
        <v>261</v>
      </c>
      <c r="C34" s="84" t="s">
        <v>262</v>
      </c>
      <c r="D34" s="17">
        <v>151.5</v>
      </c>
      <c r="E34" s="42">
        <f t="shared" si="0"/>
        <v>37.875</v>
      </c>
      <c r="F34" s="42">
        <v>83.17</v>
      </c>
      <c r="G34" s="42">
        <f t="shared" si="1"/>
        <v>41.585</v>
      </c>
      <c r="H34" s="42">
        <f t="shared" si="2"/>
        <v>79.46</v>
      </c>
      <c r="I34" s="110">
        <f t="shared" si="3"/>
        <v>29</v>
      </c>
      <c r="J34" s="114"/>
    </row>
    <row r="35" s="106" customFormat="1" ht="23.1" customHeight="1" spans="1:10">
      <c r="A35" s="108" t="s">
        <v>204</v>
      </c>
      <c r="B35" s="17" t="s">
        <v>263</v>
      </c>
      <c r="C35" s="84" t="s">
        <v>264</v>
      </c>
      <c r="D35" s="17">
        <v>151.5</v>
      </c>
      <c r="E35" s="42">
        <f t="shared" si="0"/>
        <v>37.875</v>
      </c>
      <c r="F35" s="42">
        <v>81.63</v>
      </c>
      <c r="G35" s="42">
        <f t="shared" si="1"/>
        <v>40.815</v>
      </c>
      <c r="H35" s="42">
        <f t="shared" si="2"/>
        <v>78.69</v>
      </c>
      <c r="I35" s="110">
        <f t="shared" si="3"/>
        <v>30</v>
      </c>
      <c r="J35" s="114"/>
    </row>
    <row r="36" s="106" customFormat="1" ht="23.1" customHeight="1" spans="1:10">
      <c r="A36" s="108" t="s">
        <v>204</v>
      </c>
      <c r="B36" s="17" t="s">
        <v>265</v>
      </c>
      <c r="C36" s="84" t="s">
        <v>266</v>
      </c>
      <c r="D36" s="17">
        <v>143.5</v>
      </c>
      <c r="E36" s="42">
        <f t="shared" si="0"/>
        <v>35.875</v>
      </c>
      <c r="F36" s="42">
        <v>85.57</v>
      </c>
      <c r="G36" s="42">
        <f t="shared" si="1"/>
        <v>42.785</v>
      </c>
      <c r="H36" s="42">
        <f t="shared" si="2"/>
        <v>78.66</v>
      </c>
      <c r="I36" s="110">
        <f t="shared" si="3"/>
        <v>31</v>
      </c>
      <c r="J36" s="114"/>
    </row>
    <row r="37" s="106" customFormat="1" ht="23.1" customHeight="1" spans="1:10">
      <c r="A37" s="108" t="s">
        <v>204</v>
      </c>
      <c r="B37" s="17" t="s">
        <v>267</v>
      </c>
      <c r="C37" s="84" t="s">
        <v>268</v>
      </c>
      <c r="D37" s="17">
        <v>140</v>
      </c>
      <c r="E37" s="42">
        <f t="shared" si="0"/>
        <v>35</v>
      </c>
      <c r="F37" s="42">
        <v>87.13</v>
      </c>
      <c r="G37" s="42">
        <f t="shared" si="1"/>
        <v>43.565</v>
      </c>
      <c r="H37" s="42">
        <f t="shared" si="2"/>
        <v>78.565</v>
      </c>
      <c r="I37" s="110">
        <f t="shared" si="3"/>
        <v>32</v>
      </c>
      <c r="J37" s="114"/>
    </row>
    <row r="38" s="106" customFormat="1" ht="23.1" customHeight="1" spans="1:10">
      <c r="A38" s="108" t="s">
        <v>204</v>
      </c>
      <c r="B38" s="17" t="s">
        <v>269</v>
      </c>
      <c r="C38" s="84" t="s">
        <v>270</v>
      </c>
      <c r="D38" s="17">
        <v>143</v>
      </c>
      <c r="E38" s="42">
        <f t="shared" si="0"/>
        <v>35.75</v>
      </c>
      <c r="F38" s="42">
        <v>85.43</v>
      </c>
      <c r="G38" s="42">
        <f t="shared" si="1"/>
        <v>42.715</v>
      </c>
      <c r="H38" s="42">
        <f t="shared" si="2"/>
        <v>78.465</v>
      </c>
      <c r="I38" s="110">
        <f t="shared" si="3"/>
        <v>33</v>
      </c>
      <c r="J38" s="114"/>
    </row>
    <row r="39" s="106" customFormat="1" ht="23.1" customHeight="1" spans="1:10">
      <c r="A39" s="108" t="s">
        <v>204</v>
      </c>
      <c r="B39" s="17" t="s">
        <v>271</v>
      </c>
      <c r="C39" s="84" t="s">
        <v>272</v>
      </c>
      <c r="D39" s="17">
        <v>146</v>
      </c>
      <c r="E39" s="42">
        <f t="shared" si="0"/>
        <v>36.5</v>
      </c>
      <c r="F39" s="42">
        <v>83.63</v>
      </c>
      <c r="G39" s="42">
        <f t="shared" si="1"/>
        <v>41.815</v>
      </c>
      <c r="H39" s="42">
        <f t="shared" si="2"/>
        <v>78.315</v>
      </c>
      <c r="I39" s="110">
        <f t="shared" si="3"/>
        <v>34</v>
      </c>
      <c r="J39" s="114"/>
    </row>
    <row r="40" s="106" customFormat="1" ht="23.1" customHeight="1" spans="1:10">
      <c r="A40" s="108" t="s">
        <v>204</v>
      </c>
      <c r="B40" s="17" t="s">
        <v>273</v>
      </c>
      <c r="C40" s="84" t="s">
        <v>274</v>
      </c>
      <c r="D40" s="17">
        <v>144</v>
      </c>
      <c r="E40" s="42">
        <f t="shared" si="0"/>
        <v>36</v>
      </c>
      <c r="F40" s="42">
        <v>84.03</v>
      </c>
      <c r="G40" s="42">
        <f t="shared" si="1"/>
        <v>42.015</v>
      </c>
      <c r="H40" s="42">
        <f t="shared" si="2"/>
        <v>78.015</v>
      </c>
      <c r="I40" s="110">
        <f t="shared" si="3"/>
        <v>35</v>
      </c>
      <c r="J40" s="114"/>
    </row>
    <row r="41" s="106" customFormat="1" ht="23.1" customHeight="1" spans="1:10">
      <c r="A41" s="108" t="s">
        <v>204</v>
      </c>
      <c r="B41" s="17" t="s">
        <v>275</v>
      </c>
      <c r="C41" s="84" t="s">
        <v>276</v>
      </c>
      <c r="D41" s="17">
        <v>149</v>
      </c>
      <c r="E41" s="42">
        <f t="shared" si="0"/>
        <v>37.25</v>
      </c>
      <c r="F41" s="42">
        <v>81.33</v>
      </c>
      <c r="G41" s="42">
        <f t="shared" si="1"/>
        <v>40.665</v>
      </c>
      <c r="H41" s="42">
        <f t="shared" si="2"/>
        <v>77.915</v>
      </c>
      <c r="I41" s="110">
        <f t="shared" si="3"/>
        <v>36</v>
      </c>
      <c r="J41" s="114"/>
    </row>
    <row r="42" s="106" customFormat="1" ht="23.1" customHeight="1" spans="1:10">
      <c r="A42" s="108" t="s">
        <v>204</v>
      </c>
      <c r="B42" s="17" t="s">
        <v>277</v>
      </c>
      <c r="C42" s="84" t="s">
        <v>278</v>
      </c>
      <c r="D42" s="17">
        <v>140</v>
      </c>
      <c r="E42" s="42">
        <f t="shared" si="0"/>
        <v>35</v>
      </c>
      <c r="F42" s="42">
        <v>85.73</v>
      </c>
      <c r="G42" s="42">
        <f t="shared" si="1"/>
        <v>42.865</v>
      </c>
      <c r="H42" s="42">
        <f t="shared" si="2"/>
        <v>77.865</v>
      </c>
      <c r="I42" s="110">
        <f t="shared" si="3"/>
        <v>37</v>
      </c>
      <c r="J42" s="114"/>
    </row>
    <row r="43" s="106" customFormat="1" ht="23.1" customHeight="1" spans="1:10">
      <c r="A43" s="108" t="s">
        <v>204</v>
      </c>
      <c r="B43" s="17" t="s">
        <v>279</v>
      </c>
      <c r="C43" s="84" t="s">
        <v>280</v>
      </c>
      <c r="D43" s="17">
        <v>144</v>
      </c>
      <c r="E43" s="42">
        <f t="shared" si="0"/>
        <v>36</v>
      </c>
      <c r="F43" s="42">
        <v>83.33</v>
      </c>
      <c r="G43" s="42">
        <f t="shared" si="1"/>
        <v>41.665</v>
      </c>
      <c r="H43" s="42">
        <f t="shared" si="2"/>
        <v>77.665</v>
      </c>
      <c r="I43" s="110">
        <f t="shared" si="3"/>
        <v>38</v>
      </c>
      <c r="J43" s="114"/>
    </row>
    <row r="44" s="106" customFormat="1" ht="23.1" customHeight="1" spans="1:10">
      <c r="A44" s="108" t="s">
        <v>204</v>
      </c>
      <c r="B44" s="17" t="s">
        <v>281</v>
      </c>
      <c r="C44" s="84" t="s">
        <v>282</v>
      </c>
      <c r="D44" s="17">
        <v>145.5</v>
      </c>
      <c r="E44" s="42">
        <f t="shared" si="0"/>
        <v>36.375</v>
      </c>
      <c r="F44" s="42">
        <v>81.83</v>
      </c>
      <c r="G44" s="42">
        <f t="shared" si="1"/>
        <v>40.915</v>
      </c>
      <c r="H44" s="42">
        <f t="shared" si="2"/>
        <v>77.29</v>
      </c>
      <c r="I44" s="110">
        <f t="shared" si="3"/>
        <v>39</v>
      </c>
      <c r="J44" s="114"/>
    </row>
    <row r="45" s="106" customFormat="1" ht="23.1" customHeight="1" spans="1:10">
      <c r="A45" s="108" t="s">
        <v>204</v>
      </c>
      <c r="B45" s="17" t="s">
        <v>283</v>
      </c>
      <c r="C45" s="84" t="s">
        <v>284</v>
      </c>
      <c r="D45" s="17">
        <v>150</v>
      </c>
      <c r="E45" s="42">
        <f t="shared" si="0"/>
        <v>37.5</v>
      </c>
      <c r="F45" s="42">
        <v>79.4</v>
      </c>
      <c r="G45" s="42">
        <f t="shared" si="1"/>
        <v>39.7</v>
      </c>
      <c r="H45" s="42">
        <f t="shared" si="2"/>
        <v>77.2</v>
      </c>
      <c r="I45" s="110">
        <f t="shared" si="3"/>
        <v>40</v>
      </c>
      <c r="J45" s="114"/>
    </row>
    <row r="46" s="106" customFormat="1" ht="23.1" customHeight="1" spans="1:10">
      <c r="A46" s="108" t="s">
        <v>204</v>
      </c>
      <c r="B46" s="17" t="s">
        <v>285</v>
      </c>
      <c r="C46" s="84" t="s">
        <v>286</v>
      </c>
      <c r="D46" s="17">
        <v>143</v>
      </c>
      <c r="E46" s="42">
        <f t="shared" si="0"/>
        <v>35.75</v>
      </c>
      <c r="F46" s="42">
        <v>82.67</v>
      </c>
      <c r="G46" s="42">
        <f t="shared" si="1"/>
        <v>41.335</v>
      </c>
      <c r="H46" s="42">
        <f t="shared" si="2"/>
        <v>77.085</v>
      </c>
      <c r="I46" s="110">
        <f t="shared" si="3"/>
        <v>41</v>
      </c>
      <c r="J46" s="114"/>
    </row>
    <row r="47" s="106" customFormat="1" ht="23.1" customHeight="1" spans="1:10">
      <c r="A47" s="108" t="s">
        <v>204</v>
      </c>
      <c r="B47" s="17" t="s">
        <v>287</v>
      </c>
      <c r="C47" s="84" t="s">
        <v>288</v>
      </c>
      <c r="D47" s="17">
        <v>149</v>
      </c>
      <c r="E47" s="42">
        <f t="shared" si="0"/>
        <v>37.25</v>
      </c>
      <c r="F47" s="42">
        <v>79.63</v>
      </c>
      <c r="G47" s="42">
        <f t="shared" si="1"/>
        <v>39.815</v>
      </c>
      <c r="H47" s="42">
        <f t="shared" si="2"/>
        <v>77.065</v>
      </c>
      <c r="I47" s="110">
        <f t="shared" si="3"/>
        <v>42</v>
      </c>
      <c r="J47" s="114"/>
    </row>
    <row r="48" s="106" customFormat="1" ht="23.1" customHeight="1" spans="1:10">
      <c r="A48" s="108" t="s">
        <v>204</v>
      </c>
      <c r="B48" s="17" t="s">
        <v>289</v>
      </c>
      <c r="C48" s="84" t="s">
        <v>290</v>
      </c>
      <c r="D48" s="17">
        <v>142</v>
      </c>
      <c r="E48" s="42">
        <f t="shared" si="0"/>
        <v>35.5</v>
      </c>
      <c r="F48" s="42">
        <v>82.33</v>
      </c>
      <c r="G48" s="42">
        <f t="shared" si="1"/>
        <v>41.165</v>
      </c>
      <c r="H48" s="42">
        <f t="shared" si="2"/>
        <v>76.665</v>
      </c>
      <c r="I48" s="110">
        <f t="shared" si="3"/>
        <v>43</v>
      </c>
      <c r="J48" s="114"/>
    </row>
    <row r="49" s="106" customFormat="1" ht="23.1" customHeight="1" spans="1:10">
      <c r="A49" s="108" t="s">
        <v>204</v>
      </c>
      <c r="B49" s="17" t="s">
        <v>291</v>
      </c>
      <c r="C49" s="84" t="s">
        <v>292</v>
      </c>
      <c r="D49" s="17">
        <v>142.5</v>
      </c>
      <c r="E49" s="42">
        <f t="shared" si="0"/>
        <v>35.625</v>
      </c>
      <c r="F49" s="42">
        <v>81.77</v>
      </c>
      <c r="G49" s="42">
        <f t="shared" si="1"/>
        <v>40.885</v>
      </c>
      <c r="H49" s="42">
        <f t="shared" si="2"/>
        <v>76.51</v>
      </c>
      <c r="I49" s="110">
        <f t="shared" si="3"/>
        <v>44</v>
      </c>
      <c r="J49" s="114"/>
    </row>
    <row r="50" s="106" customFormat="1" ht="23.1" customHeight="1" spans="1:10">
      <c r="A50" s="108" t="s">
        <v>204</v>
      </c>
      <c r="B50" s="17" t="s">
        <v>293</v>
      </c>
      <c r="C50" s="84" t="s">
        <v>294</v>
      </c>
      <c r="D50" s="17">
        <v>146.5</v>
      </c>
      <c r="E50" s="42">
        <f t="shared" si="0"/>
        <v>36.625</v>
      </c>
      <c r="F50" s="42">
        <v>79.6</v>
      </c>
      <c r="G50" s="42">
        <f t="shared" si="1"/>
        <v>39.8</v>
      </c>
      <c r="H50" s="42">
        <f t="shared" si="2"/>
        <v>76.425</v>
      </c>
      <c r="I50" s="110">
        <f t="shared" si="3"/>
        <v>45</v>
      </c>
      <c r="J50" s="114"/>
    </row>
    <row r="51" s="106" customFormat="1" ht="23.1" customHeight="1" spans="1:10">
      <c r="A51" s="108" t="s">
        <v>204</v>
      </c>
      <c r="B51" s="17" t="s">
        <v>295</v>
      </c>
      <c r="C51" s="84" t="s">
        <v>296</v>
      </c>
      <c r="D51" s="17">
        <v>141</v>
      </c>
      <c r="E51" s="42">
        <f t="shared" si="0"/>
        <v>35.25</v>
      </c>
      <c r="F51" s="42">
        <v>82</v>
      </c>
      <c r="G51" s="42">
        <f t="shared" si="1"/>
        <v>41</v>
      </c>
      <c r="H51" s="42">
        <f t="shared" si="2"/>
        <v>76.25</v>
      </c>
      <c r="I51" s="110">
        <f t="shared" si="3"/>
        <v>46</v>
      </c>
      <c r="J51" s="114"/>
    </row>
    <row r="52" s="106" customFormat="1" ht="23.1" customHeight="1" spans="1:10">
      <c r="A52" s="108" t="s">
        <v>204</v>
      </c>
      <c r="B52" s="17" t="s">
        <v>297</v>
      </c>
      <c r="C52" s="84" t="s">
        <v>298</v>
      </c>
      <c r="D52" s="17">
        <v>148</v>
      </c>
      <c r="E52" s="42">
        <f t="shared" si="0"/>
        <v>37</v>
      </c>
      <c r="F52" s="42">
        <v>77.4</v>
      </c>
      <c r="G52" s="42">
        <f t="shared" si="1"/>
        <v>38.7</v>
      </c>
      <c r="H52" s="42">
        <f t="shared" si="2"/>
        <v>75.7</v>
      </c>
      <c r="I52" s="110">
        <f t="shared" si="3"/>
        <v>47</v>
      </c>
      <c r="J52" s="114"/>
    </row>
    <row r="53" s="106" customFormat="1" ht="23.1" customHeight="1" spans="1:10">
      <c r="A53" s="108" t="s">
        <v>204</v>
      </c>
      <c r="B53" s="17" t="s">
        <v>299</v>
      </c>
      <c r="C53" s="84" t="s">
        <v>300</v>
      </c>
      <c r="D53" s="17">
        <v>140.5</v>
      </c>
      <c r="E53" s="42">
        <f t="shared" si="0"/>
        <v>35.125</v>
      </c>
      <c r="F53" s="42">
        <v>80.87</v>
      </c>
      <c r="G53" s="42">
        <f t="shared" si="1"/>
        <v>40.435</v>
      </c>
      <c r="H53" s="42">
        <f t="shared" si="2"/>
        <v>75.56</v>
      </c>
      <c r="I53" s="110">
        <f t="shared" si="3"/>
        <v>48</v>
      </c>
      <c r="J53" s="114"/>
    </row>
    <row r="54" s="106" customFormat="1" ht="23.1" customHeight="1" spans="1:10">
      <c r="A54" s="108" t="s">
        <v>204</v>
      </c>
      <c r="B54" s="17" t="s">
        <v>301</v>
      </c>
      <c r="C54" s="84" t="s">
        <v>302</v>
      </c>
      <c r="D54" s="17">
        <v>140.5</v>
      </c>
      <c r="E54" s="42">
        <f t="shared" si="0"/>
        <v>35.125</v>
      </c>
      <c r="F54" s="42">
        <v>79.7</v>
      </c>
      <c r="G54" s="42">
        <f t="shared" si="1"/>
        <v>39.85</v>
      </c>
      <c r="H54" s="42">
        <f t="shared" si="2"/>
        <v>74.975</v>
      </c>
      <c r="I54" s="110">
        <f t="shared" si="3"/>
        <v>49</v>
      </c>
      <c r="J54" s="114"/>
    </row>
    <row r="55" s="106" customFormat="1" ht="23.1" customHeight="1" spans="1:10">
      <c r="A55" s="108" t="s">
        <v>204</v>
      </c>
      <c r="B55" s="17" t="s">
        <v>303</v>
      </c>
      <c r="C55" s="84" t="s">
        <v>304</v>
      </c>
      <c r="D55" s="17">
        <v>139.5</v>
      </c>
      <c r="E55" s="42">
        <f t="shared" si="0"/>
        <v>34.875</v>
      </c>
      <c r="F55" s="42">
        <v>79.77</v>
      </c>
      <c r="G55" s="42">
        <f t="shared" si="1"/>
        <v>39.885</v>
      </c>
      <c r="H55" s="42">
        <f t="shared" si="2"/>
        <v>74.76</v>
      </c>
      <c r="I55" s="110">
        <f t="shared" si="3"/>
        <v>50</v>
      </c>
      <c r="J55" s="114"/>
    </row>
    <row r="56" s="106" customFormat="1" ht="23.1" customHeight="1" spans="1:10">
      <c r="A56" s="108" t="s">
        <v>204</v>
      </c>
      <c r="B56" s="17" t="s">
        <v>305</v>
      </c>
      <c r="C56" s="84" t="s">
        <v>306</v>
      </c>
      <c r="D56" s="17">
        <v>144.5</v>
      </c>
      <c r="E56" s="42">
        <f t="shared" si="0"/>
        <v>36.125</v>
      </c>
      <c r="F56" s="42">
        <v>77.17</v>
      </c>
      <c r="G56" s="42">
        <f t="shared" si="1"/>
        <v>38.585</v>
      </c>
      <c r="H56" s="42">
        <f t="shared" si="2"/>
        <v>74.71</v>
      </c>
      <c r="I56" s="110">
        <f t="shared" si="3"/>
        <v>51</v>
      </c>
      <c r="J56" s="114"/>
    </row>
    <row r="57" s="106" customFormat="1" ht="23.1" customHeight="1" spans="1:10">
      <c r="A57" s="112" t="s">
        <v>204</v>
      </c>
      <c r="B57" s="22" t="s">
        <v>307</v>
      </c>
      <c r="C57" s="87" t="s">
        <v>308</v>
      </c>
      <c r="D57" s="22">
        <v>142</v>
      </c>
      <c r="E57" s="35">
        <f t="shared" si="0"/>
        <v>35.5</v>
      </c>
      <c r="F57" s="35">
        <v>75.87</v>
      </c>
      <c r="G57" s="35">
        <f t="shared" si="1"/>
        <v>37.935</v>
      </c>
      <c r="H57" s="35">
        <f t="shared" si="2"/>
        <v>73.435</v>
      </c>
      <c r="I57" s="115">
        <f t="shared" si="3"/>
        <v>52</v>
      </c>
      <c r="J57" s="116"/>
    </row>
    <row r="59" s="33" customFormat="1" ht="18.75" spans="1:5">
      <c r="A59" s="33" t="s">
        <v>190</v>
      </c>
      <c r="B59" s="134"/>
      <c r="C59" s="33" t="s">
        <v>191</v>
      </c>
      <c r="D59" s="134"/>
      <c r="E59" s="134" t="s">
        <v>192</v>
      </c>
    </row>
    <row r="60" s="33" customFormat="1" ht="18.75" spans="1:5">
      <c r="A60" s="33" t="s">
        <v>193</v>
      </c>
      <c r="B60" s="134"/>
      <c r="D60" s="134"/>
      <c r="E60" s="134" t="s">
        <v>194</v>
      </c>
    </row>
    <row r="61" s="33" customFormat="1" ht="18.75" spans="2:7">
      <c r="B61" s="134"/>
      <c r="D61" s="36" t="s">
        <v>195</v>
      </c>
      <c r="E61" s="36"/>
      <c r="F61" s="36"/>
      <c r="G61" s="36"/>
    </row>
  </sheetData>
  <sortState ref="A3:M209">
    <sortCondition ref="C3:C209" descending="1"/>
  </sortState>
  <mergeCells count="6">
    <mergeCell ref="A1:J1"/>
    <mergeCell ref="A2:J2"/>
    <mergeCell ref="A3:B3"/>
    <mergeCell ref="C3:E3"/>
    <mergeCell ref="F3:G3"/>
    <mergeCell ref="D61:G61"/>
  </mergeCells>
  <printOptions horizontalCentered="1"/>
  <pageMargins left="0.354166666666667" right="0.354166666666667" top="0.984027777777778" bottom="0.984027777777778" header="0.511805555555556" footer="0.511805555555556"/>
  <pageSetup paperSize="9" orientation="landscape" horizontalDpi="600"/>
  <headerFooter>
    <oddFooter>&amp;C第 &amp;P 页，共 &amp;N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F10" sqref="F10"/>
    </sheetView>
  </sheetViews>
  <sheetFormatPr defaultColWidth="9" defaultRowHeight="13.5"/>
  <cols>
    <col min="1" max="1" width="18.5" customWidth="1"/>
    <col min="2" max="2" width="10.25" customWidth="1"/>
    <col min="3" max="3" width="25.625" customWidth="1"/>
    <col min="5" max="5" width="15.75" customWidth="1"/>
    <col min="6" max="6" width="9.625" customWidth="1"/>
    <col min="7" max="7" width="12.875" customWidth="1"/>
    <col min="8" max="8" width="9.25"/>
    <col min="10" max="10" width="10" customWidth="1"/>
  </cols>
  <sheetData>
    <row r="1" s="1" customFormat="1" ht="42" customHeight="1" spans="1:10">
      <c r="A1" s="7" t="s">
        <v>678</v>
      </c>
      <c r="B1" s="7"/>
      <c r="C1" s="7"/>
      <c r="D1" s="7"/>
      <c r="E1" s="7"/>
      <c r="F1" s="7"/>
      <c r="G1" s="7"/>
      <c r="H1" s="7"/>
      <c r="I1" s="7"/>
      <c r="J1" s="7"/>
    </row>
    <row r="2" s="2" customFormat="1" ht="53.25" customHeight="1" spans="1:10">
      <c r="A2" s="8" t="s">
        <v>197</v>
      </c>
      <c r="B2" s="8"/>
      <c r="C2" s="8"/>
      <c r="D2" s="8"/>
      <c r="E2" s="8"/>
      <c r="F2" s="8"/>
      <c r="G2" s="8"/>
      <c r="H2" s="8"/>
      <c r="I2" s="8"/>
      <c r="J2" s="8"/>
    </row>
    <row r="3" s="3" customFormat="1" ht="34.5" customHeight="1" spans="1:8">
      <c r="A3" s="9" t="s">
        <v>748</v>
      </c>
      <c r="B3" s="9"/>
      <c r="C3" s="10" t="s">
        <v>734</v>
      </c>
      <c r="D3" s="10"/>
      <c r="E3" s="10"/>
      <c r="F3" s="10" t="s">
        <v>432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506</v>
      </c>
      <c r="F5" s="15">
        <v>3</v>
      </c>
      <c r="G5" s="14" t="s">
        <v>507</v>
      </c>
      <c r="H5" s="14" t="s">
        <v>203</v>
      </c>
      <c r="I5" s="15">
        <v>6</v>
      </c>
      <c r="J5" s="27">
        <v>7</v>
      </c>
    </row>
    <row r="6" s="4" customFormat="1" ht="35.25" customHeight="1" spans="1:10">
      <c r="A6" s="45" t="s">
        <v>508</v>
      </c>
      <c r="B6" s="64" t="s">
        <v>749</v>
      </c>
      <c r="C6" s="22" t="s">
        <v>750</v>
      </c>
      <c r="D6" s="78">
        <v>75</v>
      </c>
      <c r="E6" s="46">
        <f>D6*0.2</f>
        <v>15</v>
      </c>
      <c r="F6" s="46">
        <v>73.76</v>
      </c>
      <c r="G6" s="46">
        <f>F6*0.6</f>
        <v>44.256</v>
      </c>
      <c r="H6" s="46">
        <f>E6+G6</f>
        <v>59.256</v>
      </c>
      <c r="I6" s="47">
        <v>1</v>
      </c>
      <c r="J6" s="31" t="s">
        <v>33</v>
      </c>
    </row>
    <row r="7" customFormat="1"/>
    <row r="8" s="5" customFormat="1" ht="18.75" spans="1:5">
      <c r="A8" s="5" t="s">
        <v>190</v>
      </c>
      <c r="C8" s="5" t="s">
        <v>191</v>
      </c>
      <c r="E8" s="5" t="s">
        <v>192</v>
      </c>
    </row>
    <row r="9" s="5" customFormat="1" ht="18.75"/>
    <row r="10" s="5" customFormat="1" ht="18.75" spans="1:5">
      <c r="A10" s="5" t="s">
        <v>193</v>
      </c>
      <c r="E10" s="5" t="s">
        <v>194</v>
      </c>
    </row>
    <row r="11" s="5" customFormat="1" ht="18.75"/>
    <row r="12" s="5" customFormat="1" ht="18.75"/>
    <row r="13" s="5" customFormat="1" ht="18.75" spans="4:7">
      <c r="D13" s="25" t="s">
        <v>195</v>
      </c>
      <c r="E13" s="25"/>
      <c r="F13" s="25"/>
      <c r="G13" s="25"/>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F10" sqref="F10"/>
    </sheetView>
  </sheetViews>
  <sheetFormatPr defaultColWidth="9" defaultRowHeight="13.5"/>
  <cols>
    <col min="1" max="1" width="13.5" customWidth="1"/>
    <col min="2" max="2" width="10.875" customWidth="1"/>
    <col min="3" max="3" width="23.125" customWidth="1"/>
    <col min="5" max="5" width="13.25" customWidth="1"/>
    <col min="6" max="6" width="9.625" customWidth="1"/>
    <col min="7" max="7" width="14" customWidth="1"/>
    <col min="8" max="8" width="9.25"/>
    <col min="10" max="10" width="12.625" customWidth="1"/>
  </cols>
  <sheetData>
    <row r="1" s="1" customFormat="1" ht="42" customHeight="1" spans="1:10">
      <c r="A1" s="7" t="s">
        <v>751</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752</v>
      </c>
      <c r="B3" s="9"/>
      <c r="C3" s="10" t="s">
        <v>592</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506</v>
      </c>
      <c r="F5" s="15">
        <v>3</v>
      </c>
      <c r="G5" s="14" t="s">
        <v>507</v>
      </c>
      <c r="H5" s="14" t="s">
        <v>203</v>
      </c>
      <c r="I5" s="15">
        <v>6</v>
      </c>
      <c r="J5" s="27">
        <v>7</v>
      </c>
    </row>
    <row r="6" s="4" customFormat="1" ht="24" customHeight="1" spans="1:10">
      <c r="A6" s="44" t="s">
        <v>753</v>
      </c>
      <c r="B6" s="17" t="s">
        <v>754</v>
      </c>
      <c r="C6" s="17" t="s">
        <v>755</v>
      </c>
      <c r="D6" s="17">
        <v>147</v>
      </c>
      <c r="E6" s="19">
        <f t="shared" ref="E6:E11" si="0">D6*0.2</f>
        <v>29.4</v>
      </c>
      <c r="F6" s="19">
        <v>84.82</v>
      </c>
      <c r="G6" s="19">
        <f t="shared" ref="G6:G11" si="1">F6*0.6</f>
        <v>50.892</v>
      </c>
      <c r="H6" s="19">
        <f t="shared" ref="H6:H11" si="2">E6+G6</f>
        <v>80.292</v>
      </c>
      <c r="I6" s="28">
        <f t="shared" ref="I6:I11" si="3">RANK(H6,$H$6:$H$11)</f>
        <v>1</v>
      </c>
      <c r="J6" s="29" t="s">
        <v>33</v>
      </c>
    </row>
    <row r="7" s="4" customFormat="1" ht="24" customHeight="1" spans="1:10">
      <c r="A7" s="44" t="s">
        <v>753</v>
      </c>
      <c r="B7" s="17" t="s">
        <v>756</v>
      </c>
      <c r="C7" s="17" t="s">
        <v>757</v>
      </c>
      <c r="D7" s="17">
        <v>139.5</v>
      </c>
      <c r="E7" s="19">
        <f t="shared" si="0"/>
        <v>27.9</v>
      </c>
      <c r="F7" s="19">
        <v>78.5</v>
      </c>
      <c r="G7" s="19">
        <f t="shared" si="1"/>
        <v>47.1</v>
      </c>
      <c r="H7" s="19">
        <f t="shared" si="2"/>
        <v>75</v>
      </c>
      <c r="I7" s="28">
        <f t="shared" si="3"/>
        <v>2</v>
      </c>
      <c r="J7" s="29" t="s">
        <v>33</v>
      </c>
    </row>
    <row r="8" s="4" customFormat="1" ht="24" customHeight="1" spans="1:10">
      <c r="A8" s="44" t="s">
        <v>753</v>
      </c>
      <c r="B8" s="17" t="s">
        <v>758</v>
      </c>
      <c r="C8" s="17" t="s">
        <v>759</v>
      </c>
      <c r="D8" s="17">
        <v>117.5</v>
      </c>
      <c r="E8" s="19">
        <f t="shared" si="0"/>
        <v>23.5</v>
      </c>
      <c r="F8" s="19">
        <v>80.04</v>
      </c>
      <c r="G8" s="19">
        <f t="shared" si="1"/>
        <v>48.024</v>
      </c>
      <c r="H8" s="19">
        <f t="shared" si="2"/>
        <v>71.524</v>
      </c>
      <c r="I8" s="28">
        <f t="shared" si="3"/>
        <v>3</v>
      </c>
      <c r="J8" s="29"/>
    </row>
    <row r="9" s="4" customFormat="1" ht="24" customHeight="1" spans="1:10">
      <c r="A9" s="44" t="s">
        <v>753</v>
      </c>
      <c r="B9" s="17" t="s">
        <v>760</v>
      </c>
      <c r="C9" s="17" t="s">
        <v>761</v>
      </c>
      <c r="D9" s="17">
        <v>128</v>
      </c>
      <c r="E9" s="19">
        <f t="shared" si="0"/>
        <v>25.6</v>
      </c>
      <c r="F9" s="19">
        <v>75.8</v>
      </c>
      <c r="G9" s="19">
        <f t="shared" si="1"/>
        <v>45.48</v>
      </c>
      <c r="H9" s="19">
        <f t="shared" si="2"/>
        <v>71.08</v>
      </c>
      <c r="I9" s="28">
        <f t="shared" si="3"/>
        <v>4</v>
      </c>
      <c r="J9" s="29"/>
    </row>
    <row r="10" s="4" customFormat="1" ht="24" customHeight="1" spans="1:10">
      <c r="A10" s="44" t="s">
        <v>753</v>
      </c>
      <c r="B10" s="17" t="s">
        <v>762</v>
      </c>
      <c r="C10" s="17" t="s">
        <v>763</v>
      </c>
      <c r="D10" s="17">
        <v>116.5</v>
      </c>
      <c r="E10" s="19">
        <f t="shared" si="0"/>
        <v>23.3</v>
      </c>
      <c r="F10" s="19">
        <v>76.6</v>
      </c>
      <c r="G10" s="19">
        <f t="shared" si="1"/>
        <v>45.96</v>
      </c>
      <c r="H10" s="19">
        <f t="shared" si="2"/>
        <v>69.26</v>
      </c>
      <c r="I10" s="28">
        <f t="shared" si="3"/>
        <v>5</v>
      </c>
      <c r="J10" s="29"/>
    </row>
    <row r="11" s="4" customFormat="1" ht="24" customHeight="1" spans="1:10">
      <c r="A11" s="45" t="s">
        <v>753</v>
      </c>
      <c r="B11" s="22" t="s">
        <v>764</v>
      </c>
      <c r="C11" s="22" t="s">
        <v>765</v>
      </c>
      <c r="D11" s="22">
        <v>117</v>
      </c>
      <c r="E11" s="46">
        <f t="shared" si="0"/>
        <v>23.4</v>
      </c>
      <c r="F11" s="46">
        <v>71.1</v>
      </c>
      <c r="G11" s="46">
        <f t="shared" si="1"/>
        <v>42.66</v>
      </c>
      <c r="H11" s="46">
        <f t="shared" si="2"/>
        <v>66.06</v>
      </c>
      <c r="I11" s="47">
        <f t="shared" si="3"/>
        <v>6</v>
      </c>
      <c r="J11" s="31"/>
    </row>
    <row r="12" customFormat="1"/>
    <row r="13" s="5" customFormat="1" ht="18.75" spans="1:5">
      <c r="A13" s="5" t="s">
        <v>190</v>
      </c>
      <c r="C13" s="5" t="s">
        <v>191</v>
      </c>
      <c r="E13" s="5" t="s">
        <v>192</v>
      </c>
    </row>
    <row r="14" s="5" customFormat="1" ht="18.75"/>
    <row r="15" s="5" customFormat="1" ht="18.75" spans="1:5">
      <c r="A15" s="5" t="s">
        <v>193</v>
      </c>
      <c r="E15" s="5" t="s">
        <v>194</v>
      </c>
    </row>
    <row r="16" s="5" customFormat="1" ht="18.75"/>
    <row r="17" s="5" customFormat="1" ht="18.75" spans="4:7">
      <c r="D17" s="25" t="s">
        <v>195</v>
      </c>
      <c r="E17" s="25"/>
      <c r="F17" s="25"/>
      <c r="G17" s="25"/>
    </row>
  </sheetData>
  <sortState ref="A3:M14">
    <sortCondition ref="C3:C14" descending="1"/>
  </sortState>
  <mergeCells count="6">
    <mergeCell ref="A1:J1"/>
    <mergeCell ref="A2:J2"/>
    <mergeCell ref="A3:B3"/>
    <mergeCell ref="C3:E3"/>
    <mergeCell ref="F3:G3"/>
    <mergeCell ref="D17:G17"/>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J11" sqref="J11"/>
    </sheetView>
  </sheetViews>
  <sheetFormatPr defaultColWidth="9" defaultRowHeight="13.5"/>
  <cols>
    <col min="1" max="1" width="12.75" customWidth="1"/>
    <col min="2" max="2" width="10" customWidth="1"/>
    <col min="3" max="3" width="26.125" customWidth="1"/>
    <col min="5" max="5" width="13.25" customWidth="1"/>
    <col min="6" max="6" width="9.625" customWidth="1"/>
    <col min="7" max="7" width="12" customWidth="1"/>
    <col min="8" max="8" width="10.375" customWidth="1"/>
    <col min="10" max="10" width="11.25" customWidth="1"/>
  </cols>
  <sheetData>
    <row r="1" s="1" customFormat="1" ht="42" customHeight="1" spans="1:10">
      <c r="A1" s="7" t="s">
        <v>766</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767</v>
      </c>
      <c r="B3" s="9"/>
      <c r="C3" s="10" t="s">
        <v>592</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506</v>
      </c>
      <c r="F5" s="15">
        <v>3</v>
      </c>
      <c r="G5" s="14" t="s">
        <v>507</v>
      </c>
      <c r="H5" s="14" t="s">
        <v>203</v>
      </c>
      <c r="I5" s="15">
        <v>6</v>
      </c>
      <c r="J5" s="27">
        <v>7</v>
      </c>
    </row>
    <row r="6" s="4" customFormat="1" ht="26.1" customHeight="1" spans="1:10">
      <c r="A6" s="44" t="s">
        <v>768</v>
      </c>
      <c r="B6" s="17" t="s">
        <v>769</v>
      </c>
      <c r="C6" s="17" t="s">
        <v>770</v>
      </c>
      <c r="D6" s="17">
        <v>147</v>
      </c>
      <c r="E6" s="19">
        <f t="shared" ref="E6:E11" si="0">D6*0.2</f>
        <v>29.4</v>
      </c>
      <c r="F6" s="19">
        <v>91.12</v>
      </c>
      <c r="G6" s="19">
        <f t="shared" ref="G6:G11" si="1">F6*0.6</f>
        <v>54.672</v>
      </c>
      <c r="H6" s="19">
        <f t="shared" ref="H6:H11" si="2">E6+G6</f>
        <v>84.072</v>
      </c>
      <c r="I6" s="28">
        <f t="shared" ref="I6:I11" si="3">RANK(H6,$H$6:$H$11)</f>
        <v>1</v>
      </c>
      <c r="J6" s="29" t="s">
        <v>33</v>
      </c>
    </row>
    <row r="7" s="4" customFormat="1" ht="26.1" customHeight="1" spans="1:10">
      <c r="A7" s="44" t="s">
        <v>768</v>
      </c>
      <c r="B7" s="17" t="s">
        <v>771</v>
      </c>
      <c r="C7" s="17" t="s">
        <v>772</v>
      </c>
      <c r="D7" s="17">
        <v>119.5</v>
      </c>
      <c r="E7" s="19">
        <f t="shared" si="0"/>
        <v>23.9</v>
      </c>
      <c r="F7" s="19">
        <v>91.86</v>
      </c>
      <c r="G7" s="19">
        <f t="shared" si="1"/>
        <v>55.116</v>
      </c>
      <c r="H7" s="19">
        <f t="shared" si="2"/>
        <v>79.016</v>
      </c>
      <c r="I7" s="28">
        <f t="shared" si="3"/>
        <v>2</v>
      </c>
      <c r="J7" s="29" t="s">
        <v>33</v>
      </c>
    </row>
    <row r="8" s="4" customFormat="1" ht="26.1" customHeight="1" spans="1:10">
      <c r="A8" s="44" t="s">
        <v>768</v>
      </c>
      <c r="B8" s="17" t="s">
        <v>773</v>
      </c>
      <c r="C8" s="17" t="s">
        <v>774</v>
      </c>
      <c r="D8" s="17">
        <v>121.5</v>
      </c>
      <c r="E8" s="19">
        <f t="shared" si="0"/>
        <v>24.3</v>
      </c>
      <c r="F8" s="19">
        <v>91.14</v>
      </c>
      <c r="G8" s="19">
        <f t="shared" si="1"/>
        <v>54.684</v>
      </c>
      <c r="H8" s="19">
        <f t="shared" si="2"/>
        <v>78.984</v>
      </c>
      <c r="I8" s="28">
        <f t="shared" si="3"/>
        <v>3</v>
      </c>
      <c r="J8" s="29"/>
    </row>
    <row r="9" s="4" customFormat="1" ht="26.1" customHeight="1" spans="1:10">
      <c r="A9" s="44" t="s">
        <v>768</v>
      </c>
      <c r="B9" s="17" t="s">
        <v>775</v>
      </c>
      <c r="C9" s="17" t="s">
        <v>776</v>
      </c>
      <c r="D9" s="17">
        <v>121.5</v>
      </c>
      <c r="E9" s="19">
        <f t="shared" si="0"/>
        <v>24.3</v>
      </c>
      <c r="F9" s="19">
        <v>88.3</v>
      </c>
      <c r="G9" s="19">
        <f t="shared" si="1"/>
        <v>52.98</v>
      </c>
      <c r="H9" s="19">
        <f t="shared" si="2"/>
        <v>77.28</v>
      </c>
      <c r="I9" s="28">
        <f t="shared" si="3"/>
        <v>4</v>
      </c>
      <c r="J9" s="29"/>
    </row>
    <row r="10" s="4" customFormat="1" ht="26.1" customHeight="1" spans="1:10">
      <c r="A10" s="44" t="s">
        <v>768</v>
      </c>
      <c r="B10" s="17" t="s">
        <v>777</v>
      </c>
      <c r="C10" s="17" t="s">
        <v>778</v>
      </c>
      <c r="D10" s="17">
        <v>108</v>
      </c>
      <c r="E10" s="19">
        <f t="shared" si="0"/>
        <v>21.6</v>
      </c>
      <c r="F10" s="19">
        <v>91.02</v>
      </c>
      <c r="G10" s="19">
        <f t="shared" si="1"/>
        <v>54.612</v>
      </c>
      <c r="H10" s="19">
        <f t="shared" si="2"/>
        <v>76.212</v>
      </c>
      <c r="I10" s="28">
        <f t="shared" si="3"/>
        <v>5</v>
      </c>
      <c r="J10" s="29"/>
    </row>
    <row r="11" s="48" customFormat="1" ht="26.1" customHeight="1" spans="1:10">
      <c r="A11" s="45" t="s">
        <v>768</v>
      </c>
      <c r="B11" s="22" t="s">
        <v>779</v>
      </c>
      <c r="C11" s="22" t="s">
        <v>780</v>
      </c>
      <c r="D11" s="22">
        <v>77</v>
      </c>
      <c r="E11" s="46">
        <f t="shared" si="0"/>
        <v>15.4</v>
      </c>
      <c r="F11" s="49">
        <v>0</v>
      </c>
      <c r="G11" s="46">
        <f t="shared" si="1"/>
        <v>0</v>
      </c>
      <c r="H11" s="49">
        <f t="shared" si="2"/>
        <v>15.4</v>
      </c>
      <c r="I11" s="47">
        <f t="shared" si="3"/>
        <v>6</v>
      </c>
      <c r="J11" s="31" t="s">
        <v>710</v>
      </c>
    </row>
    <row r="12" customFormat="1"/>
    <row r="13" s="5" customFormat="1" ht="18.75" spans="1:5">
      <c r="A13" s="5" t="s">
        <v>190</v>
      </c>
      <c r="C13" s="5" t="s">
        <v>191</v>
      </c>
      <c r="E13" s="5" t="s">
        <v>192</v>
      </c>
    </row>
    <row r="14" s="5" customFormat="1" ht="11.25" customHeight="1"/>
    <row r="15" s="5" customFormat="1" ht="18.75" spans="1:5">
      <c r="A15" s="5" t="s">
        <v>193</v>
      </c>
      <c r="E15" s="5" t="s">
        <v>194</v>
      </c>
    </row>
    <row r="16" s="5" customFormat="1" ht="18.75" spans="4:7">
      <c r="D16" s="25" t="s">
        <v>195</v>
      </c>
      <c r="E16" s="25"/>
      <c r="F16" s="25"/>
      <c r="G16" s="25"/>
    </row>
  </sheetData>
  <sortState ref="A3:M11">
    <sortCondition ref="C3:C11" descending="1"/>
  </sortState>
  <mergeCells count="6">
    <mergeCell ref="A1:J1"/>
    <mergeCell ref="A2:J2"/>
    <mergeCell ref="A3:B3"/>
    <mergeCell ref="C3:E3"/>
    <mergeCell ref="F3:G3"/>
    <mergeCell ref="D16:G1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topLeftCell="A4" workbookViewId="0">
      <selection activeCell="J7" sqref="J7"/>
    </sheetView>
  </sheetViews>
  <sheetFormatPr defaultColWidth="9" defaultRowHeight="13.5"/>
  <cols>
    <col min="1" max="1" width="18.5" customWidth="1"/>
    <col min="2" max="2" width="9" customWidth="1"/>
    <col min="3" max="3" width="22.625" customWidth="1"/>
    <col min="5" max="5" width="12.375" customWidth="1"/>
    <col min="6" max="6" width="9.25"/>
    <col min="7" max="7" width="12.375" customWidth="1"/>
    <col min="8" max="8" width="9.25"/>
    <col min="10" max="10" width="9.875" customWidth="1"/>
  </cols>
  <sheetData>
    <row r="1" s="1" customFormat="1" ht="42" customHeight="1" spans="1:10">
      <c r="A1" s="7" t="s">
        <v>781</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782</v>
      </c>
      <c r="B3" s="9"/>
      <c r="C3" s="10" t="s">
        <v>715</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31.5" customHeight="1" spans="1:10">
      <c r="A6" s="40" t="s">
        <v>609</v>
      </c>
      <c r="B6" s="17" t="s">
        <v>783</v>
      </c>
      <c r="C6" s="17" t="s">
        <v>784</v>
      </c>
      <c r="D6" s="17">
        <v>149</v>
      </c>
      <c r="E6" s="42">
        <f>D6*0.25</f>
        <v>37.25</v>
      </c>
      <c r="F6" s="42">
        <v>86</v>
      </c>
      <c r="G6" s="42">
        <f>F6*0.5</f>
        <v>43</v>
      </c>
      <c r="H6" s="42">
        <f>E6+G6</f>
        <v>80.25</v>
      </c>
      <c r="I6" s="41">
        <f>RANK(H6,$H$6:$H$7)</f>
        <v>1</v>
      </c>
      <c r="J6" s="76" t="s">
        <v>33</v>
      </c>
    </row>
    <row r="7" s="32" customFormat="1" ht="31.5" customHeight="1" spans="1:10">
      <c r="A7" s="34" t="s">
        <v>609</v>
      </c>
      <c r="B7" s="22" t="s">
        <v>785</v>
      </c>
      <c r="C7" s="22" t="s">
        <v>786</v>
      </c>
      <c r="D7" s="22">
        <v>94.5</v>
      </c>
      <c r="E7" s="35">
        <f>D7*0.25</f>
        <v>23.625</v>
      </c>
      <c r="F7" s="35">
        <v>72.8</v>
      </c>
      <c r="G7" s="35">
        <f>F7*0.5</f>
        <v>36.4</v>
      </c>
      <c r="H7" s="35">
        <f>E7+G7</f>
        <v>60.025</v>
      </c>
      <c r="I7" s="77">
        <f>RANK(H7,$H$6:$H$7)</f>
        <v>2</v>
      </c>
      <c r="J7" s="38" t="s">
        <v>33</v>
      </c>
    </row>
    <row r="9" s="33" customFormat="1" ht="18.75" spans="1:5">
      <c r="A9" s="33" t="s">
        <v>190</v>
      </c>
      <c r="C9" s="33" t="s">
        <v>191</v>
      </c>
      <c r="E9" s="33" t="s">
        <v>192</v>
      </c>
    </row>
    <row r="10" s="33" customFormat="1" ht="18.75"/>
    <row r="11" s="33" customFormat="1" ht="18.75" spans="1:5">
      <c r="A11" s="33" t="s">
        <v>193</v>
      </c>
      <c r="E11" s="33" t="s">
        <v>194</v>
      </c>
    </row>
    <row r="12" s="33" customFormat="1" ht="18.75"/>
    <row r="13" s="33" customFormat="1" ht="18.75"/>
    <row r="14" s="33" customFormat="1" ht="18.75" spans="4:7">
      <c r="D14" s="36" t="s">
        <v>195</v>
      </c>
      <c r="E14" s="36"/>
      <c r="F14" s="36"/>
      <c r="G14" s="36"/>
    </row>
  </sheetData>
  <sortState ref="A3:M4">
    <sortCondition ref="C3:C4" descending="1"/>
  </sortState>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10" sqref="F10"/>
    </sheetView>
  </sheetViews>
  <sheetFormatPr defaultColWidth="9" defaultRowHeight="13.5"/>
  <cols>
    <col min="1" max="1" width="18.5" customWidth="1"/>
    <col min="2" max="2" width="11" customWidth="1"/>
    <col min="3" max="3" width="23.875" customWidth="1"/>
    <col min="5" max="5" width="12.375" customWidth="1"/>
    <col min="6" max="6" width="9.625" customWidth="1"/>
    <col min="7" max="7" width="12.125" customWidth="1"/>
    <col min="8" max="8" width="9.25"/>
    <col min="10" max="10" width="9.75" customWidth="1"/>
  </cols>
  <sheetData>
    <row r="1" s="1" customFormat="1" ht="42" customHeight="1" spans="1:10">
      <c r="A1" s="7" t="s">
        <v>787</v>
      </c>
      <c r="B1" s="7"/>
      <c r="C1" s="7"/>
      <c r="D1" s="7"/>
      <c r="E1" s="7"/>
      <c r="F1" s="7"/>
      <c r="G1" s="7"/>
      <c r="H1" s="7"/>
      <c r="I1" s="7"/>
      <c r="J1" s="7"/>
    </row>
    <row r="2" s="2" customFormat="1" ht="48.75" customHeight="1" spans="1:10">
      <c r="A2" s="8" t="s">
        <v>197</v>
      </c>
      <c r="B2" s="8"/>
      <c r="C2" s="8"/>
      <c r="D2" s="8"/>
      <c r="E2" s="8"/>
      <c r="F2" s="8"/>
      <c r="G2" s="8"/>
      <c r="H2" s="8"/>
      <c r="I2" s="8"/>
      <c r="J2" s="8"/>
    </row>
    <row r="3" s="3" customFormat="1" ht="34.5" customHeight="1" spans="1:8">
      <c r="A3" s="9" t="s">
        <v>788</v>
      </c>
      <c r="B3" s="9"/>
      <c r="C3" s="10" t="s">
        <v>739</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4" customFormat="1" ht="26.25" customHeight="1" spans="1:10">
      <c r="A6" s="44" t="s">
        <v>768</v>
      </c>
      <c r="B6" s="17" t="s">
        <v>789</v>
      </c>
      <c r="C6" s="17" t="s">
        <v>790</v>
      </c>
      <c r="D6" s="17">
        <v>143</v>
      </c>
      <c r="E6" s="19">
        <f t="shared" ref="E6:E9" si="0">D6*0.25</f>
        <v>35.75</v>
      </c>
      <c r="F6" s="19">
        <v>86.7</v>
      </c>
      <c r="G6" s="19">
        <f t="shared" ref="G6:G9" si="1">F6*0.5</f>
        <v>43.35</v>
      </c>
      <c r="H6" s="19">
        <f t="shared" ref="H6:H9" si="2">E6+G6</f>
        <v>79.1</v>
      </c>
      <c r="I6" s="28">
        <f t="shared" ref="I6:I9" si="3">RANK(H6,$H$6:$H$9)</f>
        <v>1</v>
      </c>
      <c r="J6" s="29" t="s">
        <v>33</v>
      </c>
    </row>
    <row r="7" s="4" customFormat="1" ht="26.25" customHeight="1" spans="1:10">
      <c r="A7" s="44" t="s">
        <v>768</v>
      </c>
      <c r="B7" s="16" t="s">
        <v>791</v>
      </c>
      <c r="C7" s="17" t="s">
        <v>792</v>
      </c>
      <c r="D7" s="17" t="s">
        <v>793</v>
      </c>
      <c r="E7" s="19">
        <f t="shared" si="0"/>
        <v>31.375</v>
      </c>
      <c r="F7" s="19">
        <v>86.58</v>
      </c>
      <c r="G7" s="19">
        <f t="shared" si="1"/>
        <v>43.29</v>
      </c>
      <c r="H7" s="19">
        <f t="shared" si="2"/>
        <v>74.665</v>
      </c>
      <c r="I7" s="28">
        <f t="shared" si="3"/>
        <v>2</v>
      </c>
      <c r="J7" s="29" t="s">
        <v>33</v>
      </c>
    </row>
    <row r="8" s="48" customFormat="1" ht="26.25" customHeight="1" spans="1:10">
      <c r="A8" s="44" t="s">
        <v>768</v>
      </c>
      <c r="B8" s="16" t="s">
        <v>794</v>
      </c>
      <c r="C8" s="17" t="s">
        <v>795</v>
      </c>
      <c r="D8" s="17" t="s">
        <v>659</v>
      </c>
      <c r="E8" s="19">
        <f t="shared" si="0"/>
        <v>30.375</v>
      </c>
      <c r="F8" s="19">
        <v>86.66</v>
      </c>
      <c r="G8" s="19">
        <f t="shared" si="1"/>
        <v>43.33</v>
      </c>
      <c r="H8" s="19">
        <f t="shared" si="2"/>
        <v>73.705</v>
      </c>
      <c r="I8" s="28">
        <f t="shared" si="3"/>
        <v>3</v>
      </c>
      <c r="J8" s="66"/>
    </row>
    <row r="9" s="48" customFormat="1" ht="26.25" customHeight="1" spans="1:10">
      <c r="A9" s="45" t="s">
        <v>768</v>
      </c>
      <c r="B9" s="22" t="s">
        <v>796</v>
      </c>
      <c r="C9" s="22" t="s">
        <v>797</v>
      </c>
      <c r="D9" s="22">
        <v>105.5</v>
      </c>
      <c r="E9" s="46">
        <f t="shared" si="0"/>
        <v>26.375</v>
      </c>
      <c r="F9" s="46">
        <v>86.1</v>
      </c>
      <c r="G9" s="46">
        <f t="shared" si="1"/>
        <v>43.05</v>
      </c>
      <c r="H9" s="46">
        <f t="shared" si="2"/>
        <v>69.425</v>
      </c>
      <c r="I9" s="47">
        <f t="shared" si="3"/>
        <v>4</v>
      </c>
      <c r="J9" s="31"/>
    </row>
    <row r="10" customFormat="1"/>
    <row r="11" s="5" customFormat="1" ht="18.75" spans="1:5">
      <c r="A11" s="5" t="s">
        <v>190</v>
      </c>
      <c r="C11" s="5" t="s">
        <v>191</v>
      </c>
      <c r="E11" s="5" t="s">
        <v>192</v>
      </c>
    </row>
    <row r="12" s="5" customFormat="1" ht="18.75"/>
    <row r="13" s="5" customFormat="1" ht="18.75" spans="1:5">
      <c r="A13" s="5" t="s">
        <v>193</v>
      </c>
      <c r="E13" s="5" t="s">
        <v>194</v>
      </c>
    </row>
    <row r="14" s="5" customFormat="1" ht="18.75"/>
    <row r="15" s="5" customFormat="1" ht="18.75"/>
    <row r="16" s="5" customFormat="1" ht="18.75" spans="4:7">
      <c r="D16" s="25" t="s">
        <v>195</v>
      </c>
      <c r="E16" s="25"/>
      <c r="F16" s="25"/>
      <c r="G16" s="25"/>
    </row>
  </sheetData>
  <sortState ref="A3:M5">
    <sortCondition ref="C3:C5" descending="1"/>
  </sortState>
  <mergeCells count="6">
    <mergeCell ref="A1:J1"/>
    <mergeCell ref="A2:J2"/>
    <mergeCell ref="A3:B3"/>
    <mergeCell ref="C3:E3"/>
    <mergeCell ref="F3:G3"/>
    <mergeCell ref="D16:G1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opLeftCell="A4" workbookViewId="0">
      <selection activeCell="J12" sqref="J12"/>
    </sheetView>
  </sheetViews>
  <sheetFormatPr defaultColWidth="9" defaultRowHeight="13.5"/>
  <cols>
    <col min="1" max="1" width="12.125" customWidth="1"/>
    <col min="2" max="2" width="11" customWidth="1"/>
    <col min="3" max="3" width="22.625" customWidth="1"/>
    <col min="5" max="5" width="14.25" customWidth="1"/>
    <col min="6" max="6" width="9.25"/>
    <col min="7" max="7" width="13.75" customWidth="1"/>
    <col min="8" max="8" width="9.25"/>
    <col min="10" max="10" width="10.125" customWidth="1"/>
  </cols>
  <sheetData>
    <row r="1" s="1" customFormat="1" ht="42" customHeight="1" spans="1:10">
      <c r="A1" s="7" t="s">
        <v>798</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799</v>
      </c>
      <c r="B3" s="9"/>
      <c r="C3" s="10" t="s">
        <v>800</v>
      </c>
      <c r="D3" s="10"/>
      <c r="E3" s="10"/>
      <c r="F3" s="10" t="s">
        <v>505</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24.75" customHeight="1" spans="1:10">
      <c r="A6" s="40" t="s">
        <v>609</v>
      </c>
      <c r="B6" s="17" t="s">
        <v>801</v>
      </c>
      <c r="C6" s="17" t="s">
        <v>802</v>
      </c>
      <c r="D6" s="17">
        <v>161.5</v>
      </c>
      <c r="E6" s="42">
        <f>D6*0.25</f>
        <v>40.375</v>
      </c>
      <c r="F6" s="42">
        <v>83</v>
      </c>
      <c r="G6" s="42">
        <f t="shared" ref="G6:G12" si="0">F6*0.5</f>
        <v>41.5</v>
      </c>
      <c r="H6" s="42">
        <f t="shared" ref="H6:H12" si="1">E6+G6</f>
        <v>81.875</v>
      </c>
      <c r="I6" s="41">
        <f>RANK(H6,$H$6:$H$12)</f>
        <v>1</v>
      </c>
      <c r="J6" s="43" t="s">
        <v>33</v>
      </c>
    </row>
    <row r="7" s="32" customFormat="1" ht="24.75" customHeight="1" spans="1:10">
      <c r="A7" s="40" t="s">
        <v>609</v>
      </c>
      <c r="B7" s="17" t="s">
        <v>803</v>
      </c>
      <c r="C7" s="17" t="s">
        <v>804</v>
      </c>
      <c r="D7" s="17">
        <v>149</v>
      </c>
      <c r="E7" s="42">
        <f t="shared" ref="E7:E12" si="2">D7*0.25</f>
        <v>37.25</v>
      </c>
      <c r="F7" s="42">
        <v>84.6</v>
      </c>
      <c r="G7" s="42">
        <f t="shared" si="0"/>
        <v>42.3</v>
      </c>
      <c r="H7" s="42">
        <f t="shared" si="1"/>
        <v>79.55</v>
      </c>
      <c r="I7" s="41">
        <f t="shared" ref="I7:I12" si="3">RANK(H7,$H$6:$H$12)</f>
        <v>2</v>
      </c>
      <c r="J7" s="43" t="s">
        <v>33</v>
      </c>
    </row>
    <row r="8" s="32" customFormat="1" ht="24.75" customHeight="1" spans="1:10">
      <c r="A8" s="40" t="s">
        <v>609</v>
      </c>
      <c r="B8" s="17" t="s">
        <v>805</v>
      </c>
      <c r="C8" s="17" t="s">
        <v>806</v>
      </c>
      <c r="D8" s="17">
        <v>128.5</v>
      </c>
      <c r="E8" s="42">
        <f t="shared" si="2"/>
        <v>32.125</v>
      </c>
      <c r="F8" s="42">
        <v>81.4</v>
      </c>
      <c r="G8" s="42">
        <f t="shared" si="0"/>
        <v>40.7</v>
      </c>
      <c r="H8" s="42">
        <f t="shared" si="1"/>
        <v>72.825</v>
      </c>
      <c r="I8" s="41">
        <f t="shared" si="3"/>
        <v>3</v>
      </c>
      <c r="J8" s="43" t="s">
        <v>33</v>
      </c>
    </row>
    <row r="9" s="32" customFormat="1" ht="24.75" customHeight="1" spans="1:10">
      <c r="A9" s="40" t="s">
        <v>609</v>
      </c>
      <c r="B9" s="17" t="s">
        <v>807</v>
      </c>
      <c r="C9" s="17" t="s">
        <v>808</v>
      </c>
      <c r="D9" s="17">
        <v>127.5</v>
      </c>
      <c r="E9" s="42">
        <f t="shared" si="2"/>
        <v>31.875</v>
      </c>
      <c r="F9" s="42">
        <v>80.6</v>
      </c>
      <c r="G9" s="42">
        <f t="shared" si="0"/>
        <v>40.3</v>
      </c>
      <c r="H9" s="42">
        <f t="shared" si="1"/>
        <v>72.175</v>
      </c>
      <c r="I9" s="41">
        <f t="shared" si="3"/>
        <v>4</v>
      </c>
      <c r="J9" s="43"/>
    </row>
    <row r="10" s="32" customFormat="1" ht="24.75" customHeight="1" spans="1:10">
      <c r="A10" s="40" t="s">
        <v>609</v>
      </c>
      <c r="B10" s="53" t="s">
        <v>809</v>
      </c>
      <c r="C10" s="17" t="s">
        <v>810</v>
      </c>
      <c r="D10" s="17">
        <v>112</v>
      </c>
      <c r="E10" s="42">
        <f t="shared" si="2"/>
        <v>28</v>
      </c>
      <c r="F10" s="74">
        <v>82.8</v>
      </c>
      <c r="G10" s="42">
        <f t="shared" si="0"/>
        <v>41.4</v>
      </c>
      <c r="H10" s="74">
        <f t="shared" si="1"/>
        <v>69.4</v>
      </c>
      <c r="I10" s="41">
        <f t="shared" si="3"/>
        <v>5</v>
      </c>
      <c r="J10" s="75"/>
    </row>
    <row r="11" s="32" customFormat="1" ht="24.75" customHeight="1" spans="1:10">
      <c r="A11" s="40" t="s">
        <v>609</v>
      </c>
      <c r="B11" s="17" t="s">
        <v>811</v>
      </c>
      <c r="C11" s="17" t="s">
        <v>812</v>
      </c>
      <c r="D11" s="17">
        <v>107.5</v>
      </c>
      <c r="E11" s="42">
        <f t="shared" si="2"/>
        <v>26.875</v>
      </c>
      <c r="F11" s="42">
        <v>81.4</v>
      </c>
      <c r="G11" s="42">
        <f t="shared" si="0"/>
        <v>40.7</v>
      </c>
      <c r="H11" s="42">
        <f t="shared" si="1"/>
        <v>67.575</v>
      </c>
      <c r="I11" s="41">
        <f t="shared" si="3"/>
        <v>6</v>
      </c>
      <c r="J11" s="76"/>
    </row>
    <row r="12" s="67" customFormat="1" ht="24.75" customHeight="1" spans="1:10">
      <c r="A12" s="34" t="s">
        <v>609</v>
      </c>
      <c r="B12" s="22" t="s">
        <v>813</v>
      </c>
      <c r="C12" s="22" t="s">
        <v>814</v>
      </c>
      <c r="D12" s="22">
        <v>122</v>
      </c>
      <c r="E12" s="35">
        <f t="shared" si="2"/>
        <v>30.5</v>
      </c>
      <c r="F12" s="35">
        <v>0</v>
      </c>
      <c r="G12" s="35">
        <f t="shared" si="0"/>
        <v>0</v>
      </c>
      <c r="H12" s="35">
        <f t="shared" si="1"/>
        <v>30.5</v>
      </c>
      <c r="I12" s="37">
        <f t="shared" si="3"/>
        <v>7</v>
      </c>
      <c r="J12" s="38" t="s">
        <v>710</v>
      </c>
    </row>
    <row r="13" ht="9" customHeight="1"/>
    <row r="14" s="33" customFormat="1" ht="18.75" spans="1:5">
      <c r="A14" s="33" t="s">
        <v>190</v>
      </c>
      <c r="C14" s="33" t="s">
        <v>191</v>
      </c>
      <c r="E14" s="33" t="s">
        <v>192</v>
      </c>
    </row>
    <row r="15" s="33" customFormat="1" ht="9" customHeight="1"/>
    <row r="16" s="33" customFormat="1" ht="18.75" spans="1:5">
      <c r="A16" s="33" t="s">
        <v>193</v>
      </c>
      <c r="E16" s="33" t="s">
        <v>194</v>
      </c>
    </row>
    <row r="17" s="33" customFormat="1" ht="18.75" spans="4:7">
      <c r="D17" s="36" t="s">
        <v>195</v>
      </c>
      <c r="E17" s="36"/>
      <c r="F17" s="36"/>
      <c r="G17" s="36"/>
    </row>
  </sheetData>
  <sortState ref="A6:J12">
    <sortCondition ref="H6:H12" descending="1"/>
  </sortState>
  <mergeCells count="6">
    <mergeCell ref="A1:J1"/>
    <mergeCell ref="A2:J2"/>
    <mergeCell ref="A3:B3"/>
    <mergeCell ref="C3:E3"/>
    <mergeCell ref="F3:G3"/>
    <mergeCell ref="D17:G17"/>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opLeftCell="A4" workbookViewId="0">
      <selection activeCell="I11" sqref="I11"/>
    </sheetView>
  </sheetViews>
  <sheetFormatPr defaultColWidth="9" defaultRowHeight="13.5"/>
  <cols>
    <col min="1" max="1" width="18.5" customWidth="1"/>
    <col min="2" max="2" width="8.75" customWidth="1"/>
    <col min="3" max="3" width="22.5" customWidth="1"/>
    <col min="4" max="4" width="11.875" customWidth="1"/>
    <col min="5" max="5" width="11" customWidth="1"/>
    <col min="6" max="6" width="9.25"/>
    <col min="7" max="7" width="10.75" customWidth="1"/>
    <col min="8" max="8" width="9.25"/>
    <col min="10" max="10" width="12.875" customWidth="1"/>
  </cols>
  <sheetData>
    <row r="1" s="1" customFormat="1" ht="42" customHeight="1" spans="1:10">
      <c r="A1" s="7" t="s">
        <v>815</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816</v>
      </c>
      <c r="B3" s="9"/>
      <c r="C3" s="10" t="s">
        <v>592</v>
      </c>
      <c r="D3" s="10"/>
      <c r="E3" s="10"/>
      <c r="F3" s="10" t="s">
        <v>817</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28.5" customHeight="1" spans="1:10">
      <c r="A6" s="40" t="s">
        <v>609</v>
      </c>
      <c r="B6" s="17" t="s">
        <v>818</v>
      </c>
      <c r="C6" s="17" t="s">
        <v>819</v>
      </c>
      <c r="D6" s="17">
        <v>140</v>
      </c>
      <c r="E6" s="42">
        <f t="shared" ref="E6:E11" si="0">D6*0.25</f>
        <v>35</v>
      </c>
      <c r="F6" s="42">
        <v>84.6</v>
      </c>
      <c r="G6" s="42">
        <f t="shared" ref="G6:G11" si="1">F6*0.5</f>
        <v>42.3</v>
      </c>
      <c r="H6" s="42">
        <f t="shared" ref="H6:H11" si="2">E6+G6</f>
        <v>77.3</v>
      </c>
      <c r="I6" s="41">
        <f t="shared" ref="I6:I11" si="3">RANK(H6,$H$6:$H$11)</f>
        <v>1</v>
      </c>
      <c r="J6" s="43" t="s">
        <v>33</v>
      </c>
    </row>
    <row r="7" s="32" customFormat="1" ht="28.5" customHeight="1" spans="1:10">
      <c r="A7" s="40" t="s">
        <v>609</v>
      </c>
      <c r="B7" s="17" t="s">
        <v>820</v>
      </c>
      <c r="C7" s="17" t="s">
        <v>821</v>
      </c>
      <c r="D7" s="17">
        <v>112</v>
      </c>
      <c r="E7" s="42">
        <f t="shared" si="0"/>
        <v>28</v>
      </c>
      <c r="F7" s="42">
        <v>83.4</v>
      </c>
      <c r="G7" s="42">
        <f t="shared" si="1"/>
        <v>41.7</v>
      </c>
      <c r="H7" s="42">
        <f t="shared" si="2"/>
        <v>69.7</v>
      </c>
      <c r="I7" s="41">
        <f t="shared" si="3"/>
        <v>2</v>
      </c>
      <c r="J7" s="43" t="s">
        <v>33</v>
      </c>
    </row>
    <row r="8" s="32" customFormat="1" ht="28.5" customHeight="1" spans="1:10">
      <c r="A8" s="40" t="s">
        <v>609</v>
      </c>
      <c r="B8" s="17" t="s">
        <v>822</v>
      </c>
      <c r="C8" s="17" t="s">
        <v>823</v>
      </c>
      <c r="D8" s="17">
        <v>115.5</v>
      </c>
      <c r="E8" s="42">
        <f t="shared" si="0"/>
        <v>28.875</v>
      </c>
      <c r="F8" s="42">
        <v>79.8</v>
      </c>
      <c r="G8" s="42">
        <f t="shared" si="1"/>
        <v>39.9</v>
      </c>
      <c r="H8" s="42">
        <f t="shared" si="2"/>
        <v>68.775</v>
      </c>
      <c r="I8" s="41">
        <f t="shared" si="3"/>
        <v>3</v>
      </c>
      <c r="J8" s="43" t="s">
        <v>33</v>
      </c>
    </row>
    <row r="9" s="32" customFormat="1" ht="28.5" customHeight="1" spans="1:10">
      <c r="A9" s="40" t="s">
        <v>609</v>
      </c>
      <c r="B9" s="17" t="s">
        <v>824</v>
      </c>
      <c r="C9" s="17" t="s">
        <v>825</v>
      </c>
      <c r="D9" s="17">
        <v>93.5</v>
      </c>
      <c r="E9" s="42">
        <f t="shared" si="0"/>
        <v>23.375</v>
      </c>
      <c r="F9" s="42">
        <v>79.8</v>
      </c>
      <c r="G9" s="42">
        <f t="shared" si="1"/>
        <v>39.9</v>
      </c>
      <c r="H9" s="42">
        <f t="shared" si="2"/>
        <v>63.275</v>
      </c>
      <c r="I9" s="41">
        <f t="shared" si="3"/>
        <v>4</v>
      </c>
      <c r="J9" s="43" t="s">
        <v>33</v>
      </c>
    </row>
    <row r="10" s="32" customFormat="1" ht="28.5" customHeight="1" spans="1:10">
      <c r="A10" s="40" t="s">
        <v>609</v>
      </c>
      <c r="B10" s="17" t="s">
        <v>826</v>
      </c>
      <c r="C10" s="17" t="s">
        <v>827</v>
      </c>
      <c r="D10" s="17">
        <v>79</v>
      </c>
      <c r="E10" s="42">
        <f t="shared" si="0"/>
        <v>19.75</v>
      </c>
      <c r="F10" s="42">
        <v>76.8</v>
      </c>
      <c r="G10" s="42">
        <f t="shared" si="1"/>
        <v>38.4</v>
      </c>
      <c r="H10" s="42">
        <f t="shared" si="2"/>
        <v>58.15</v>
      </c>
      <c r="I10" s="41">
        <f t="shared" si="3"/>
        <v>5</v>
      </c>
      <c r="J10" s="43"/>
    </row>
    <row r="11" s="32" customFormat="1" ht="28.5" customHeight="1" spans="1:10">
      <c r="A11" s="34" t="s">
        <v>609</v>
      </c>
      <c r="B11" s="22" t="s">
        <v>828</v>
      </c>
      <c r="C11" s="22" t="s">
        <v>829</v>
      </c>
      <c r="D11" s="22">
        <v>126.5</v>
      </c>
      <c r="E11" s="35">
        <f t="shared" si="0"/>
        <v>31.625</v>
      </c>
      <c r="F11" s="35">
        <v>0</v>
      </c>
      <c r="G11" s="35">
        <f t="shared" si="1"/>
        <v>0</v>
      </c>
      <c r="H11" s="35">
        <f t="shared" si="2"/>
        <v>31.625</v>
      </c>
      <c r="I11" s="37">
        <f t="shared" si="3"/>
        <v>6</v>
      </c>
      <c r="J11" s="38" t="s">
        <v>189</v>
      </c>
    </row>
    <row r="12" ht="6" customHeight="1"/>
    <row r="13" s="33" customFormat="1" ht="18.75" spans="1:5">
      <c r="A13" s="33" t="s">
        <v>190</v>
      </c>
      <c r="C13" s="33" t="s">
        <v>191</v>
      </c>
      <c r="E13" s="33" t="s">
        <v>192</v>
      </c>
    </row>
    <row r="14" s="33" customFormat="1" ht="8.25" customHeight="1"/>
    <row r="15" s="33" customFormat="1" ht="18.75" spans="1:5">
      <c r="A15" s="33" t="s">
        <v>193</v>
      </c>
      <c r="E15" s="33" t="s">
        <v>194</v>
      </c>
    </row>
    <row r="16" s="33" customFormat="1" ht="8.25" customHeight="1"/>
    <row r="17" s="33" customFormat="1" ht="18.75" spans="4:7">
      <c r="D17" s="36" t="s">
        <v>195</v>
      </c>
      <c r="E17" s="36"/>
      <c r="F17" s="36"/>
      <c r="G17" s="36"/>
    </row>
  </sheetData>
  <sortState ref="A6:J11">
    <sortCondition ref="H6:H11" descending="1"/>
  </sortState>
  <mergeCells count="6">
    <mergeCell ref="A1:J1"/>
    <mergeCell ref="A2:J2"/>
    <mergeCell ref="A3:B3"/>
    <mergeCell ref="C3:E3"/>
    <mergeCell ref="F3:G3"/>
    <mergeCell ref="D17:G17"/>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10" sqref="F10"/>
    </sheetView>
  </sheetViews>
  <sheetFormatPr defaultColWidth="9" defaultRowHeight="13.5"/>
  <cols>
    <col min="1" max="1" width="18.5" customWidth="1"/>
    <col min="2" max="2" width="9.625" customWidth="1"/>
    <col min="3" max="3" width="24.5" customWidth="1"/>
    <col min="5" max="5" width="12" customWidth="1"/>
    <col min="6" max="6" width="9.25"/>
    <col min="7" max="7" width="11.625" customWidth="1"/>
    <col min="8" max="8" width="9.25"/>
    <col min="10" max="10" width="10.625" customWidth="1"/>
  </cols>
  <sheetData>
    <row r="1" s="1" customFormat="1" ht="42" customHeight="1" spans="1:10">
      <c r="A1" s="7" t="s">
        <v>830</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831</v>
      </c>
      <c r="B3" s="9"/>
      <c r="C3" s="10" t="s">
        <v>311</v>
      </c>
      <c r="D3" s="10"/>
      <c r="E3" s="10"/>
      <c r="F3" s="10" t="s">
        <v>505</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28.5" customHeight="1" spans="1:10">
      <c r="A6" s="40" t="s">
        <v>638</v>
      </c>
      <c r="B6" s="17" t="s">
        <v>832</v>
      </c>
      <c r="C6" s="17" t="s">
        <v>833</v>
      </c>
      <c r="D6" s="17">
        <v>143.5</v>
      </c>
      <c r="E6" s="42">
        <f>D6*0.25</f>
        <v>35.875</v>
      </c>
      <c r="F6" s="42">
        <v>82.55</v>
      </c>
      <c r="G6" s="42">
        <f t="shared" ref="G6:G10" si="0">F6*0.5</f>
        <v>41.275</v>
      </c>
      <c r="H6" s="42">
        <f t="shared" ref="H6:H10" si="1">E6+G6</f>
        <v>77.15</v>
      </c>
      <c r="I6" s="41">
        <f>RANK(H6,H$6:H$10)</f>
        <v>1</v>
      </c>
      <c r="J6" s="43" t="s">
        <v>33</v>
      </c>
    </row>
    <row r="7" s="32" customFormat="1" ht="28.5" customHeight="1" spans="1:10">
      <c r="A7" s="40" t="s">
        <v>638</v>
      </c>
      <c r="B7" s="17" t="s">
        <v>834</v>
      </c>
      <c r="C7" s="17" t="s">
        <v>835</v>
      </c>
      <c r="D7" s="17">
        <v>130.5</v>
      </c>
      <c r="E7" s="42">
        <f t="shared" ref="E7:E10" si="2">D7*0.25</f>
        <v>32.625</v>
      </c>
      <c r="F7" s="42">
        <v>79.68</v>
      </c>
      <c r="G7" s="42">
        <f t="shared" si="0"/>
        <v>39.84</v>
      </c>
      <c r="H7" s="42">
        <f t="shared" si="1"/>
        <v>72.465</v>
      </c>
      <c r="I7" s="41">
        <f>RANK(H7,H$6:H$10)</f>
        <v>2</v>
      </c>
      <c r="J7" s="43" t="s">
        <v>33</v>
      </c>
    </row>
    <row r="8" s="32" customFormat="1" ht="28.5" customHeight="1" spans="1:10">
      <c r="A8" s="40" t="s">
        <v>638</v>
      </c>
      <c r="B8" s="17" t="s">
        <v>836</v>
      </c>
      <c r="C8" s="17" t="s">
        <v>837</v>
      </c>
      <c r="D8" s="17">
        <v>129.5</v>
      </c>
      <c r="E8" s="42">
        <f t="shared" si="2"/>
        <v>32.375</v>
      </c>
      <c r="F8" s="42">
        <v>76.48</v>
      </c>
      <c r="G8" s="42">
        <f t="shared" si="0"/>
        <v>38.24</v>
      </c>
      <c r="H8" s="42">
        <f t="shared" si="1"/>
        <v>70.615</v>
      </c>
      <c r="I8" s="41">
        <f>RANK(H8,H$6:H$10)</f>
        <v>3</v>
      </c>
      <c r="J8" s="43" t="s">
        <v>33</v>
      </c>
    </row>
    <row r="9" s="32" customFormat="1" ht="28.5" customHeight="1" spans="1:10">
      <c r="A9" s="40" t="s">
        <v>638</v>
      </c>
      <c r="B9" s="17" t="s">
        <v>838</v>
      </c>
      <c r="C9" s="17" t="s">
        <v>839</v>
      </c>
      <c r="D9" s="17">
        <v>110.5</v>
      </c>
      <c r="E9" s="42">
        <f t="shared" si="2"/>
        <v>27.625</v>
      </c>
      <c r="F9" s="42">
        <v>78.58</v>
      </c>
      <c r="G9" s="42">
        <f t="shared" si="0"/>
        <v>39.29</v>
      </c>
      <c r="H9" s="42">
        <f t="shared" si="1"/>
        <v>66.915</v>
      </c>
      <c r="I9" s="41">
        <f>RANK(H9,H$6:H$10)</f>
        <v>4</v>
      </c>
      <c r="J9" s="43"/>
    </row>
    <row r="10" s="32" customFormat="1" ht="28.5" customHeight="1" spans="1:10">
      <c r="A10" s="34" t="s">
        <v>638</v>
      </c>
      <c r="B10" s="22" t="s">
        <v>840</v>
      </c>
      <c r="C10" s="22" t="s">
        <v>841</v>
      </c>
      <c r="D10" s="22">
        <v>116</v>
      </c>
      <c r="E10" s="35">
        <f t="shared" si="2"/>
        <v>29</v>
      </c>
      <c r="F10" s="35">
        <v>75.52</v>
      </c>
      <c r="G10" s="35">
        <f t="shared" si="0"/>
        <v>37.76</v>
      </c>
      <c r="H10" s="35">
        <f t="shared" si="1"/>
        <v>66.76</v>
      </c>
      <c r="I10" s="37">
        <f>RANK(H10,H$6:H$10)</f>
        <v>5</v>
      </c>
      <c r="J10" s="38"/>
    </row>
    <row r="12" s="33" customFormat="1" ht="18.75" spans="1:5">
      <c r="A12" s="33" t="s">
        <v>190</v>
      </c>
      <c r="C12" s="33" t="s">
        <v>191</v>
      </c>
      <c r="E12" s="33" t="s">
        <v>192</v>
      </c>
    </row>
    <row r="13" s="33" customFormat="1" ht="18.75"/>
    <row r="14" s="33" customFormat="1" ht="18.75" spans="1:5">
      <c r="A14" s="33" t="s">
        <v>193</v>
      </c>
      <c r="E14" s="33" t="s">
        <v>194</v>
      </c>
    </row>
    <row r="15" s="33" customFormat="1" ht="18.75"/>
    <row r="16" s="33" customFormat="1" ht="18.75" spans="4:7">
      <c r="D16" s="36" t="s">
        <v>195</v>
      </c>
      <c r="E16" s="36"/>
      <c r="F16" s="36"/>
      <c r="G16" s="36"/>
    </row>
  </sheetData>
  <sortState ref="A6:J10">
    <sortCondition ref="H6:H10" descending="1"/>
  </sortState>
  <mergeCells count="6">
    <mergeCell ref="A1:J1"/>
    <mergeCell ref="A2:J2"/>
    <mergeCell ref="A3:B3"/>
    <mergeCell ref="C3:E3"/>
    <mergeCell ref="F3:G3"/>
    <mergeCell ref="D16:G1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F10" sqref="F10"/>
    </sheetView>
  </sheetViews>
  <sheetFormatPr defaultColWidth="9" defaultRowHeight="13.5"/>
  <cols>
    <col min="1" max="1" width="18.375" customWidth="1"/>
    <col min="2" max="2" width="7.375" customWidth="1"/>
    <col min="3" max="3" width="21.75" customWidth="1"/>
    <col min="5" max="5" width="13.375" customWidth="1"/>
    <col min="6" max="6" width="9.25"/>
    <col min="7" max="7" width="11.5" customWidth="1"/>
    <col min="8" max="8" width="9.25"/>
    <col min="10" max="10" width="9.875" customWidth="1"/>
  </cols>
  <sheetData>
    <row r="1" s="1" customFormat="1" ht="42" customHeight="1" spans="1:10">
      <c r="A1" s="7" t="s">
        <v>842</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843</v>
      </c>
      <c r="B3" s="9"/>
      <c r="C3" s="10" t="s">
        <v>734</v>
      </c>
      <c r="D3" s="10"/>
      <c r="E3" s="10"/>
      <c r="F3" s="10" t="s">
        <v>432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68" customFormat="1" ht="39" customHeight="1" spans="1:10">
      <c r="A6" s="69" t="s">
        <v>638</v>
      </c>
      <c r="B6" s="70" t="s">
        <v>844</v>
      </c>
      <c r="C6" s="22" t="s">
        <v>845</v>
      </c>
      <c r="D6" s="22" t="s">
        <v>846</v>
      </c>
      <c r="E6" s="71">
        <f>D6*0.25</f>
        <v>27.75</v>
      </c>
      <c r="F6" s="71">
        <v>80.54</v>
      </c>
      <c r="G6" s="71">
        <f>F6*0.5</f>
        <v>40.27</v>
      </c>
      <c r="H6" s="71">
        <f>E6+G6</f>
        <v>68.02</v>
      </c>
      <c r="I6" s="72">
        <v>1</v>
      </c>
      <c r="J6" s="73" t="s">
        <v>33</v>
      </c>
    </row>
    <row r="8" s="33" customFormat="1" ht="18.75" spans="1:5">
      <c r="A8" s="33" t="s">
        <v>190</v>
      </c>
      <c r="C8" s="33" t="s">
        <v>191</v>
      </c>
      <c r="E8" s="33" t="s">
        <v>192</v>
      </c>
    </row>
    <row r="9" s="33" customFormat="1" ht="18.75"/>
    <row r="10" s="33" customFormat="1" ht="18.75" spans="1:5">
      <c r="A10" s="33" t="s">
        <v>193</v>
      </c>
      <c r="E10" s="33" t="s">
        <v>194</v>
      </c>
    </row>
    <row r="11" s="33" customFormat="1" ht="18.75"/>
    <row r="12" s="33" customFormat="1" ht="18.75"/>
    <row r="13" s="33" customFormat="1" ht="18.75" spans="4:7">
      <c r="D13" s="36" t="s">
        <v>195</v>
      </c>
      <c r="E13" s="36"/>
      <c r="F13" s="36"/>
      <c r="G13" s="36"/>
    </row>
  </sheetData>
  <mergeCells count="6">
    <mergeCell ref="A1:J1"/>
    <mergeCell ref="A2:J2"/>
    <mergeCell ref="A3:B3"/>
    <mergeCell ref="C3:E3"/>
    <mergeCell ref="F3:G3"/>
    <mergeCell ref="D13:G13"/>
  </mergeCells>
  <pageMargins left="0.75" right="0.75" top="1" bottom="1" header="0.5" footer="0.5"/>
  <pageSetup paperSize="9"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J7" sqref="J7"/>
    </sheetView>
  </sheetViews>
  <sheetFormatPr defaultColWidth="9" defaultRowHeight="13.5"/>
  <cols>
    <col min="1" max="1" width="18.5" customWidth="1"/>
    <col min="2" max="2" width="9.75" customWidth="1"/>
    <col min="3" max="3" width="22.5" customWidth="1"/>
    <col min="5" max="5" width="10.875" customWidth="1"/>
    <col min="6" max="6" width="9.25"/>
    <col min="7" max="7" width="12.75" customWidth="1"/>
    <col min="8" max="8" width="9.25"/>
    <col min="10" max="10" width="11.375" customWidth="1"/>
  </cols>
  <sheetData>
    <row r="1" s="1" customFormat="1" ht="42" customHeight="1" spans="1:10">
      <c r="A1" s="7" t="s">
        <v>847</v>
      </c>
      <c r="B1" s="7"/>
      <c r="C1" s="7"/>
      <c r="D1" s="7"/>
      <c r="E1" s="7"/>
      <c r="F1" s="7"/>
      <c r="G1" s="7"/>
      <c r="H1" s="7"/>
      <c r="I1" s="7"/>
      <c r="J1" s="7"/>
    </row>
    <row r="2" s="2" customFormat="1" ht="50.25" customHeight="1" spans="1:10">
      <c r="A2" s="8" t="s">
        <v>197</v>
      </c>
      <c r="B2" s="8"/>
      <c r="C2" s="8"/>
      <c r="D2" s="8"/>
      <c r="E2" s="8"/>
      <c r="F2" s="8"/>
      <c r="G2" s="8"/>
      <c r="H2" s="8"/>
      <c r="I2" s="8"/>
      <c r="J2" s="8"/>
    </row>
    <row r="3" s="3" customFormat="1" ht="43.5" customHeight="1" spans="1:8">
      <c r="A3" s="9" t="s">
        <v>848</v>
      </c>
      <c r="B3" s="9"/>
      <c r="C3" s="10" t="s">
        <v>715</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39" customHeight="1" spans="1:10">
      <c r="A6" s="40" t="s">
        <v>638</v>
      </c>
      <c r="B6" s="17" t="s">
        <v>849</v>
      </c>
      <c r="C6" s="17" t="s">
        <v>850</v>
      </c>
      <c r="D6" s="17">
        <v>143.5</v>
      </c>
      <c r="E6" s="41">
        <f>D6*0.25</f>
        <v>35.875</v>
      </c>
      <c r="F6" s="42">
        <v>81.24</v>
      </c>
      <c r="G6" s="42">
        <f>F6*0.5</f>
        <v>40.62</v>
      </c>
      <c r="H6" s="42">
        <f>E6+G6</f>
        <v>76.495</v>
      </c>
      <c r="I6" s="41">
        <v>1</v>
      </c>
      <c r="J6" s="43" t="s">
        <v>33</v>
      </c>
    </row>
    <row r="7" s="67" customFormat="1" ht="33.75" customHeight="1" spans="1:10">
      <c r="A7" s="34" t="s">
        <v>638</v>
      </c>
      <c r="B7" s="39" t="s">
        <v>851</v>
      </c>
      <c r="C7" s="22" t="s">
        <v>852</v>
      </c>
      <c r="D7" s="22" t="s">
        <v>853</v>
      </c>
      <c r="E7" s="37">
        <f>D7*0.25</f>
        <v>27.875</v>
      </c>
      <c r="F7" s="35">
        <v>79.82</v>
      </c>
      <c r="G7" s="35">
        <f>F7*0.5</f>
        <v>39.91</v>
      </c>
      <c r="H7" s="35">
        <f>E7+G7</f>
        <v>67.785</v>
      </c>
      <c r="I7" s="37">
        <v>2</v>
      </c>
      <c r="J7" s="38" t="s">
        <v>33</v>
      </c>
    </row>
    <row r="9" s="33" customFormat="1" ht="18.75" spans="1:5">
      <c r="A9" s="33" t="s">
        <v>190</v>
      </c>
      <c r="C9" s="33" t="s">
        <v>191</v>
      </c>
      <c r="E9" s="33" t="s">
        <v>192</v>
      </c>
    </row>
    <row r="10" s="33" customFormat="1" ht="18.75"/>
    <row r="11" s="33" customFormat="1" ht="18.75" spans="1:5">
      <c r="A11" s="33" t="s">
        <v>193</v>
      </c>
      <c r="E11" s="33" t="s">
        <v>194</v>
      </c>
    </row>
    <row r="12" s="33" customFormat="1" ht="18.75"/>
    <row r="13" s="33" customFormat="1" ht="18.75"/>
    <row r="14" s="33" customFormat="1" ht="18.75" spans="4:7">
      <c r="D14" s="36" t="s">
        <v>195</v>
      </c>
      <c r="E14" s="36"/>
      <c r="F14" s="36"/>
      <c r="G14" s="36"/>
    </row>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9" sqref="F9"/>
    </sheetView>
  </sheetViews>
  <sheetFormatPr defaultColWidth="9" defaultRowHeight="13.5"/>
  <cols>
    <col min="1" max="1" width="18.5" customWidth="1"/>
    <col min="2" max="2" width="7.625" customWidth="1"/>
    <col min="3" max="3" width="20.5" customWidth="1"/>
    <col min="5" max="5" width="10.125" customWidth="1"/>
    <col min="6" max="6" width="9.25"/>
    <col min="7" max="7" width="11" customWidth="1"/>
    <col min="8" max="8" width="9.25"/>
  </cols>
  <sheetData>
    <row r="1" s="1" customFormat="1" ht="42" customHeight="1" spans="1:10">
      <c r="A1" s="7" t="s">
        <v>309</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310</v>
      </c>
      <c r="B3" s="9"/>
      <c r="C3" s="10" t="s">
        <v>311</v>
      </c>
      <c r="D3" s="10"/>
      <c r="E3" s="10"/>
      <c r="F3" s="10" t="s">
        <v>312</v>
      </c>
      <c r="G3" s="10"/>
      <c r="H3" s="10"/>
    </row>
    <row r="4" s="1" customFormat="1" ht="29.25" spans="1:10">
      <c r="A4" s="119" t="s">
        <v>5</v>
      </c>
      <c r="B4" s="120" t="s">
        <v>6</v>
      </c>
      <c r="C4" s="120" t="s">
        <v>7</v>
      </c>
      <c r="D4" s="120" t="s">
        <v>8</v>
      </c>
      <c r="E4" s="120" t="s">
        <v>9</v>
      </c>
      <c r="F4" s="120" t="s">
        <v>10</v>
      </c>
      <c r="G4" s="120" t="s">
        <v>11</v>
      </c>
      <c r="H4" s="120" t="s">
        <v>12</v>
      </c>
      <c r="I4" s="120" t="s">
        <v>13</v>
      </c>
      <c r="J4" s="129" t="s">
        <v>14</v>
      </c>
    </row>
    <row r="5" s="1" customFormat="1" ht="30.75" customHeight="1" spans="1:10">
      <c r="A5" s="11" t="s">
        <v>21</v>
      </c>
      <c r="B5" s="12" t="s">
        <v>22</v>
      </c>
      <c r="C5" s="12" t="s">
        <v>23</v>
      </c>
      <c r="D5" s="121">
        <v>1</v>
      </c>
      <c r="E5" s="12" t="s">
        <v>201</v>
      </c>
      <c r="F5" s="121">
        <v>3</v>
      </c>
      <c r="G5" s="12" t="s">
        <v>202</v>
      </c>
      <c r="H5" s="12" t="s">
        <v>203</v>
      </c>
      <c r="I5" s="121">
        <v>6</v>
      </c>
      <c r="J5" s="130">
        <v>7</v>
      </c>
    </row>
    <row r="6" s="117" customFormat="1" ht="29.25" customHeight="1" spans="1:10">
      <c r="A6" s="122" t="s">
        <v>313</v>
      </c>
      <c r="B6" s="123" t="s">
        <v>314</v>
      </c>
      <c r="C6" s="123" t="s">
        <v>315</v>
      </c>
      <c r="D6" s="123">
        <v>157</v>
      </c>
      <c r="E6" s="124">
        <f t="shared" ref="E6:E10" si="0">D6*0.25</f>
        <v>39.25</v>
      </c>
      <c r="F6" s="124">
        <v>90.3</v>
      </c>
      <c r="G6" s="124">
        <f t="shared" ref="G6:G10" si="1">F6*0.5</f>
        <v>45.15</v>
      </c>
      <c r="H6" s="42">
        <f t="shared" ref="H6:H10" si="2">E6+G6</f>
        <v>84.4</v>
      </c>
      <c r="I6" s="131">
        <f t="shared" ref="I6:I10" si="3">RANK(H6,$H$6:$H$10)</f>
        <v>1</v>
      </c>
      <c r="J6" s="132" t="s">
        <v>33</v>
      </c>
    </row>
    <row r="7" s="117" customFormat="1" ht="29.25" customHeight="1" spans="1:10">
      <c r="A7" s="122" t="s">
        <v>313</v>
      </c>
      <c r="B7" s="125" t="s">
        <v>316</v>
      </c>
      <c r="C7" s="123" t="s">
        <v>317</v>
      </c>
      <c r="D7" s="123">
        <v>151</v>
      </c>
      <c r="E7" s="124">
        <f t="shared" si="0"/>
        <v>37.75</v>
      </c>
      <c r="F7" s="124">
        <v>83.8</v>
      </c>
      <c r="G7" s="124">
        <f t="shared" si="1"/>
        <v>41.9</v>
      </c>
      <c r="H7" s="42">
        <f t="shared" si="2"/>
        <v>79.65</v>
      </c>
      <c r="I7" s="131">
        <f t="shared" si="3"/>
        <v>2</v>
      </c>
      <c r="J7" s="132" t="s">
        <v>33</v>
      </c>
    </row>
    <row r="8" s="117" customFormat="1" ht="29.25" customHeight="1" spans="1:10">
      <c r="A8" s="122" t="s">
        <v>313</v>
      </c>
      <c r="B8" s="123" t="s">
        <v>318</v>
      </c>
      <c r="C8" s="123" t="s">
        <v>319</v>
      </c>
      <c r="D8" s="123">
        <v>138</v>
      </c>
      <c r="E8" s="124">
        <f t="shared" si="0"/>
        <v>34.5</v>
      </c>
      <c r="F8" s="124">
        <v>78.5</v>
      </c>
      <c r="G8" s="124">
        <f t="shared" si="1"/>
        <v>39.25</v>
      </c>
      <c r="H8" s="42">
        <f t="shared" si="2"/>
        <v>73.75</v>
      </c>
      <c r="I8" s="131">
        <f t="shared" si="3"/>
        <v>3</v>
      </c>
      <c r="J8" s="79"/>
    </row>
    <row r="9" s="117" customFormat="1" ht="29.25" customHeight="1" spans="1:10">
      <c r="A9" s="122" t="s">
        <v>313</v>
      </c>
      <c r="B9" s="123" t="s">
        <v>320</v>
      </c>
      <c r="C9" s="123" t="s">
        <v>321</v>
      </c>
      <c r="D9" s="123">
        <v>108</v>
      </c>
      <c r="E9" s="124">
        <f t="shared" si="0"/>
        <v>27</v>
      </c>
      <c r="F9" s="124">
        <v>0</v>
      </c>
      <c r="G9" s="124">
        <f t="shared" si="1"/>
        <v>0</v>
      </c>
      <c r="H9" s="42">
        <f t="shared" si="2"/>
        <v>27</v>
      </c>
      <c r="I9" s="131">
        <f t="shared" si="3"/>
        <v>4</v>
      </c>
      <c r="J9" s="79" t="s">
        <v>189</v>
      </c>
    </row>
    <row r="10" s="118" customFormat="1" ht="29.25" customHeight="1" spans="1:10">
      <c r="A10" s="126" t="s">
        <v>313</v>
      </c>
      <c r="B10" s="127" t="s">
        <v>322</v>
      </c>
      <c r="C10" s="127" t="s">
        <v>323</v>
      </c>
      <c r="D10" s="127">
        <v>59.5</v>
      </c>
      <c r="E10" s="128">
        <f t="shared" si="0"/>
        <v>14.875</v>
      </c>
      <c r="F10" s="128">
        <v>0</v>
      </c>
      <c r="G10" s="128">
        <f t="shared" si="1"/>
        <v>0</v>
      </c>
      <c r="H10" s="35">
        <f t="shared" si="2"/>
        <v>14.875</v>
      </c>
      <c r="I10" s="133">
        <f t="shared" si="3"/>
        <v>5</v>
      </c>
      <c r="J10" s="58" t="s">
        <v>189</v>
      </c>
    </row>
    <row r="11" customFormat="1"/>
    <row r="12" s="33" customFormat="1" ht="18.75" spans="1:5">
      <c r="A12" s="33" t="s">
        <v>190</v>
      </c>
      <c r="C12" s="33" t="s">
        <v>191</v>
      </c>
      <c r="E12" s="33" t="s">
        <v>192</v>
      </c>
    </row>
    <row r="13" s="33" customFormat="1" ht="18.75"/>
    <row r="14" s="33" customFormat="1" ht="18.75" spans="1:5">
      <c r="A14" s="33" t="s">
        <v>193</v>
      </c>
      <c r="E14" s="33" t="s">
        <v>194</v>
      </c>
    </row>
    <row r="15" s="33" customFormat="1" ht="18.75"/>
    <row r="16" s="33" customFormat="1" ht="18.75" spans="4:7">
      <c r="D16" s="36" t="s">
        <v>195</v>
      </c>
      <c r="E16" s="36"/>
      <c r="F16" s="36"/>
      <c r="G16" s="36"/>
    </row>
  </sheetData>
  <sortState ref="A3:M16">
    <sortCondition ref="C3:C16" descending="1"/>
  </sortState>
  <mergeCells count="6">
    <mergeCell ref="A1:J1"/>
    <mergeCell ref="A2:J2"/>
    <mergeCell ref="A3:B3"/>
    <mergeCell ref="C3:E3"/>
    <mergeCell ref="F3:G3"/>
    <mergeCell ref="D16:G1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F10" sqref="F10"/>
    </sheetView>
  </sheetViews>
  <sheetFormatPr defaultColWidth="9" defaultRowHeight="13.5"/>
  <cols>
    <col min="1" max="1" width="13.125" customWidth="1"/>
    <col min="2" max="2" width="7.875" customWidth="1"/>
    <col min="3" max="3" width="22.75" customWidth="1"/>
    <col min="5" max="5" width="14" customWidth="1"/>
    <col min="6" max="6" width="9.625" customWidth="1"/>
    <col min="7" max="7" width="13" customWidth="1"/>
    <col min="8" max="8" width="9.25"/>
    <col min="10" max="10" width="11.625" customWidth="1"/>
  </cols>
  <sheetData>
    <row r="1" s="1" customFormat="1" ht="42" customHeight="1" spans="1:10">
      <c r="A1" s="7" t="s">
        <v>854</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855</v>
      </c>
      <c r="B3" s="9"/>
      <c r="C3" s="10" t="s">
        <v>431</v>
      </c>
      <c r="D3" s="10"/>
      <c r="E3" s="10"/>
      <c r="F3" s="10" t="s">
        <v>432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4" customFormat="1" ht="35.25" customHeight="1" spans="1:10">
      <c r="A6" s="44" t="s">
        <v>681</v>
      </c>
      <c r="B6" s="17" t="s">
        <v>856</v>
      </c>
      <c r="C6" s="17" t="s">
        <v>857</v>
      </c>
      <c r="D6" s="17">
        <v>116</v>
      </c>
      <c r="E6" s="19">
        <f t="shared" ref="E6:E8" si="0">D6*0.25</f>
        <v>29</v>
      </c>
      <c r="F6" s="19">
        <v>93.73</v>
      </c>
      <c r="G6" s="19">
        <f t="shared" ref="G6:G8" si="1">F6*0.5</f>
        <v>46.865</v>
      </c>
      <c r="H6" s="19">
        <f t="shared" ref="H6:H8" si="2">E6+G6</f>
        <v>75.865</v>
      </c>
      <c r="I6" s="28">
        <v>1</v>
      </c>
      <c r="J6" s="29" t="s">
        <v>33</v>
      </c>
    </row>
    <row r="7" s="4" customFormat="1" ht="35.25" customHeight="1" spans="1:10">
      <c r="A7" s="44" t="s">
        <v>681</v>
      </c>
      <c r="B7" s="17" t="s">
        <v>858</v>
      </c>
      <c r="C7" s="17" t="s">
        <v>859</v>
      </c>
      <c r="D7" s="17">
        <v>103</v>
      </c>
      <c r="E7" s="19">
        <f t="shared" si="0"/>
        <v>25.75</v>
      </c>
      <c r="F7" s="19">
        <v>86.13</v>
      </c>
      <c r="G7" s="19">
        <f t="shared" si="1"/>
        <v>43.065</v>
      </c>
      <c r="H7" s="19">
        <f t="shared" si="2"/>
        <v>68.815</v>
      </c>
      <c r="I7" s="28">
        <v>2</v>
      </c>
      <c r="J7" s="29"/>
    </row>
    <row r="8" s="4" customFormat="1" ht="35.25" customHeight="1" spans="1:10">
      <c r="A8" s="45" t="s">
        <v>681</v>
      </c>
      <c r="B8" s="22" t="s">
        <v>860</v>
      </c>
      <c r="C8" s="22" t="s">
        <v>861</v>
      </c>
      <c r="D8" s="22">
        <v>90.5</v>
      </c>
      <c r="E8" s="46">
        <f t="shared" si="0"/>
        <v>22.625</v>
      </c>
      <c r="F8" s="46">
        <v>87.33</v>
      </c>
      <c r="G8" s="46">
        <f t="shared" si="1"/>
        <v>43.665</v>
      </c>
      <c r="H8" s="46">
        <f t="shared" si="2"/>
        <v>66.29</v>
      </c>
      <c r="I8" s="47">
        <v>3</v>
      </c>
      <c r="J8" s="31"/>
    </row>
    <row r="9" customFormat="1"/>
    <row r="10" s="5" customFormat="1" ht="18.75" spans="1:5">
      <c r="A10" s="5" t="s">
        <v>190</v>
      </c>
      <c r="C10" s="5" t="s">
        <v>191</v>
      </c>
      <c r="E10" s="5" t="s">
        <v>192</v>
      </c>
    </row>
    <row r="11" s="5" customFormat="1" ht="18.75"/>
    <row r="12" s="5" customFormat="1" ht="18.75" spans="1:5">
      <c r="A12" s="5" t="s">
        <v>193</v>
      </c>
      <c r="E12" s="5" t="s">
        <v>194</v>
      </c>
    </row>
    <row r="13" s="5" customFormat="1" ht="18.75"/>
    <row r="14" s="5" customFormat="1" ht="18.75"/>
    <row r="15" s="5" customFormat="1" ht="18.75" spans="4:7">
      <c r="D15" s="25" t="s">
        <v>195</v>
      </c>
      <c r="E15" s="25"/>
      <c r="F15" s="25"/>
      <c r="G15" s="25"/>
    </row>
  </sheetData>
  <sortState ref="A3:M9">
    <sortCondition ref="C3:C9" descending="1"/>
  </sortState>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opLeftCell="A4" workbookViewId="0">
      <selection activeCell="A5" sqref="$A5:$XFD13"/>
    </sheetView>
  </sheetViews>
  <sheetFormatPr defaultColWidth="9" defaultRowHeight="13.5"/>
  <cols>
    <col min="1" max="1" width="11.375" customWidth="1"/>
    <col min="2" max="2" width="9.125" customWidth="1"/>
    <col min="3" max="3" width="23" customWidth="1"/>
    <col min="4" max="4" width="10.5" customWidth="1"/>
    <col min="5" max="5" width="11.375" customWidth="1"/>
    <col min="6" max="6" width="9.625" customWidth="1"/>
    <col min="7" max="7" width="12.25" customWidth="1"/>
    <col min="8" max="8" width="9.25"/>
    <col min="10" max="10" width="9.875" customWidth="1"/>
  </cols>
  <sheetData>
    <row r="1" s="1" customFormat="1" ht="42" customHeight="1" spans="1:10">
      <c r="A1" s="7" t="s">
        <v>862</v>
      </c>
      <c r="B1" s="7"/>
      <c r="C1" s="7"/>
      <c r="D1" s="7"/>
      <c r="E1" s="7"/>
      <c r="F1" s="7"/>
      <c r="G1" s="7"/>
      <c r="H1" s="7"/>
      <c r="I1" s="7"/>
      <c r="J1" s="7"/>
    </row>
    <row r="2" s="2" customFormat="1" ht="35" customHeight="1" spans="1:10">
      <c r="A2" s="8" t="s">
        <v>197</v>
      </c>
      <c r="B2" s="8"/>
      <c r="C2" s="8"/>
      <c r="D2" s="8"/>
      <c r="E2" s="8"/>
      <c r="F2" s="8"/>
      <c r="G2" s="8"/>
      <c r="H2" s="8"/>
      <c r="I2" s="8"/>
      <c r="J2" s="8"/>
    </row>
    <row r="3" s="3" customFormat="1" ht="37" customHeight="1" spans="1:8">
      <c r="A3" s="9" t="s">
        <v>863</v>
      </c>
      <c r="B3" s="9"/>
      <c r="C3" s="10" t="s">
        <v>504</v>
      </c>
      <c r="D3" s="10"/>
      <c r="E3" s="10"/>
      <c r="F3" s="10" t="s">
        <v>505</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20" customHeight="1" spans="1:10">
      <c r="A5" s="13" t="s">
        <v>21</v>
      </c>
      <c r="B5" s="14" t="s">
        <v>22</v>
      </c>
      <c r="C5" s="14" t="s">
        <v>23</v>
      </c>
      <c r="D5" s="15">
        <v>1</v>
      </c>
      <c r="E5" s="14" t="s">
        <v>201</v>
      </c>
      <c r="F5" s="15">
        <v>3</v>
      </c>
      <c r="G5" s="14" t="s">
        <v>202</v>
      </c>
      <c r="H5" s="14" t="s">
        <v>203</v>
      </c>
      <c r="I5" s="15">
        <v>6</v>
      </c>
      <c r="J5" s="27">
        <v>7</v>
      </c>
    </row>
    <row r="6" s="4" customFormat="1" ht="20" customHeight="1" spans="1:10">
      <c r="A6" s="44" t="s">
        <v>681</v>
      </c>
      <c r="B6" s="17" t="s">
        <v>864</v>
      </c>
      <c r="C6" s="17" t="s">
        <v>865</v>
      </c>
      <c r="D6" s="17">
        <v>151.5</v>
      </c>
      <c r="E6" s="19">
        <f t="shared" ref="E6:E13" si="0">D6*0.25</f>
        <v>37.875</v>
      </c>
      <c r="F6" s="19">
        <v>94.86</v>
      </c>
      <c r="G6" s="19">
        <f t="shared" ref="G6:G13" si="1">F6*0.5</f>
        <v>47.43</v>
      </c>
      <c r="H6" s="62">
        <f t="shared" ref="H6:H13" si="2">E6+G6</f>
        <v>85.305</v>
      </c>
      <c r="I6" s="28">
        <f t="shared" ref="I6:I13" si="3">RANK(H6,$H$6:$H$13)</f>
        <v>1</v>
      </c>
      <c r="J6" s="29" t="s">
        <v>33</v>
      </c>
    </row>
    <row r="7" s="4" customFormat="1" ht="20" customHeight="1" spans="1:10">
      <c r="A7" s="44" t="s">
        <v>681</v>
      </c>
      <c r="B7" s="16" t="s">
        <v>866</v>
      </c>
      <c r="C7" s="17" t="s">
        <v>867</v>
      </c>
      <c r="D7" s="63" t="s">
        <v>868</v>
      </c>
      <c r="E7" s="19">
        <f t="shared" si="0"/>
        <v>35.25</v>
      </c>
      <c r="F7" s="62">
        <v>94.63</v>
      </c>
      <c r="G7" s="62">
        <f t="shared" si="1"/>
        <v>47.315</v>
      </c>
      <c r="H7" s="62">
        <f t="shared" si="2"/>
        <v>82.565</v>
      </c>
      <c r="I7" s="28">
        <f t="shared" si="3"/>
        <v>2</v>
      </c>
      <c r="J7" s="29" t="s">
        <v>33</v>
      </c>
    </row>
    <row r="8" s="4" customFormat="1" ht="20" customHeight="1" spans="1:10">
      <c r="A8" s="44" t="s">
        <v>681</v>
      </c>
      <c r="B8" s="16" t="s">
        <v>869</v>
      </c>
      <c r="C8" s="17" t="s">
        <v>870</v>
      </c>
      <c r="D8" s="63" t="s">
        <v>871</v>
      </c>
      <c r="E8" s="19">
        <f t="shared" si="0"/>
        <v>34.125</v>
      </c>
      <c r="F8" s="62">
        <v>95.85</v>
      </c>
      <c r="G8" s="62">
        <f t="shared" si="1"/>
        <v>47.925</v>
      </c>
      <c r="H8" s="62">
        <f t="shared" si="2"/>
        <v>82.05</v>
      </c>
      <c r="I8" s="28">
        <f t="shared" si="3"/>
        <v>3</v>
      </c>
      <c r="J8" s="29" t="s">
        <v>33</v>
      </c>
    </row>
    <row r="9" s="48" customFormat="1" ht="20" customHeight="1" spans="1:10">
      <c r="A9" s="44" t="s">
        <v>681</v>
      </c>
      <c r="B9" s="16" t="s">
        <v>872</v>
      </c>
      <c r="C9" s="17" t="s">
        <v>873</v>
      </c>
      <c r="D9" s="63" t="s">
        <v>874</v>
      </c>
      <c r="E9" s="19">
        <f t="shared" si="0"/>
        <v>34.625</v>
      </c>
      <c r="F9" s="62">
        <v>92.8</v>
      </c>
      <c r="G9" s="62">
        <f t="shared" si="1"/>
        <v>46.4</v>
      </c>
      <c r="H9" s="62">
        <f t="shared" si="2"/>
        <v>81.025</v>
      </c>
      <c r="I9" s="28">
        <f t="shared" si="3"/>
        <v>4</v>
      </c>
      <c r="J9" s="66"/>
    </row>
    <row r="10" s="48" customFormat="1" ht="20" customHeight="1" spans="1:10">
      <c r="A10" s="44" t="s">
        <v>681</v>
      </c>
      <c r="B10" s="17" t="s">
        <v>875</v>
      </c>
      <c r="C10" s="17" t="s">
        <v>876</v>
      </c>
      <c r="D10" s="17">
        <v>140</v>
      </c>
      <c r="E10" s="19">
        <f t="shared" si="0"/>
        <v>35</v>
      </c>
      <c r="F10" s="19">
        <v>90.96</v>
      </c>
      <c r="G10" s="19">
        <f t="shared" si="1"/>
        <v>45.48</v>
      </c>
      <c r="H10" s="62">
        <f t="shared" si="2"/>
        <v>80.48</v>
      </c>
      <c r="I10" s="28">
        <f t="shared" si="3"/>
        <v>5</v>
      </c>
      <c r="J10" s="29"/>
    </row>
    <row r="11" s="48" customFormat="1" ht="20" customHeight="1" spans="1:10">
      <c r="A11" s="44" t="s">
        <v>681</v>
      </c>
      <c r="B11" s="16" t="s">
        <v>877</v>
      </c>
      <c r="C11" s="17" t="s">
        <v>878</v>
      </c>
      <c r="D11" s="63" t="s">
        <v>879</v>
      </c>
      <c r="E11" s="19">
        <f t="shared" si="0"/>
        <v>33.375</v>
      </c>
      <c r="F11" s="62">
        <v>92.61</v>
      </c>
      <c r="G11" s="62">
        <f t="shared" si="1"/>
        <v>46.305</v>
      </c>
      <c r="H11" s="62">
        <f t="shared" si="2"/>
        <v>79.68</v>
      </c>
      <c r="I11" s="28">
        <f t="shared" si="3"/>
        <v>6</v>
      </c>
      <c r="J11" s="66"/>
    </row>
    <row r="12" s="48" customFormat="1" ht="20" customHeight="1" spans="1:10">
      <c r="A12" s="44" t="s">
        <v>681</v>
      </c>
      <c r="B12" s="17" t="s">
        <v>880</v>
      </c>
      <c r="C12" s="17" t="s">
        <v>881</v>
      </c>
      <c r="D12" s="17">
        <v>121</v>
      </c>
      <c r="E12" s="19">
        <f t="shared" si="0"/>
        <v>30.25</v>
      </c>
      <c r="F12" s="19">
        <v>88.24</v>
      </c>
      <c r="G12" s="19">
        <f t="shared" si="1"/>
        <v>44.12</v>
      </c>
      <c r="H12" s="62">
        <f t="shared" si="2"/>
        <v>74.37</v>
      </c>
      <c r="I12" s="28">
        <f t="shared" si="3"/>
        <v>7</v>
      </c>
      <c r="J12" s="29"/>
    </row>
    <row r="13" s="48" customFormat="1" ht="20" customHeight="1" spans="1:10">
      <c r="A13" s="45" t="s">
        <v>681</v>
      </c>
      <c r="B13" s="64" t="s">
        <v>882</v>
      </c>
      <c r="C13" s="17" t="s">
        <v>883</v>
      </c>
      <c r="D13" s="65" t="s">
        <v>884</v>
      </c>
      <c r="E13" s="46">
        <f t="shared" si="0"/>
        <v>28.25</v>
      </c>
      <c r="F13" s="49">
        <v>89.68</v>
      </c>
      <c r="G13" s="49">
        <f t="shared" si="1"/>
        <v>44.84</v>
      </c>
      <c r="H13" s="49">
        <f t="shared" si="2"/>
        <v>73.09</v>
      </c>
      <c r="I13" s="47">
        <f t="shared" si="3"/>
        <v>8</v>
      </c>
      <c r="J13" s="50"/>
    </row>
    <row r="14" customFormat="1"/>
    <row r="15" s="5" customFormat="1" ht="18.75" spans="1:5">
      <c r="A15" s="5" t="s">
        <v>190</v>
      </c>
      <c r="C15" s="5" t="s">
        <v>191</v>
      </c>
      <c r="E15" s="5" t="s">
        <v>192</v>
      </c>
    </row>
    <row r="16" s="5" customFormat="1" ht="18.75"/>
    <row r="17" s="5" customFormat="1" ht="18.75" spans="1:5">
      <c r="A17" s="5" t="s">
        <v>193</v>
      </c>
      <c r="E17" s="5" t="s">
        <v>194</v>
      </c>
    </row>
    <row r="18" s="5" customFormat="1" ht="18.75"/>
    <row r="19" s="5" customFormat="1" ht="18.75"/>
    <row r="20" s="5" customFormat="1" ht="18.75" spans="4:7">
      <c r="D20" s="25" t="s">
        <v>195</v>
      </c>
      <c r="E20" s="25"/>
      <c r="F20" s="25"/>
      <c r="G20" s="25"/>
    </row>
  </sheetData>
  <sortState ref="A3:M5">
    <sortCondition ref="C3:C5" descending="1"/>
  </sortState>
  <mergeCells count="6">
    <mergeCell ref="A1:J1"/>
    <mergeCell ref="A2:J2"/>
    <mergeCell ref="A3:B3"/>
    <mergeCell ref="C3:E3"/>
    <mergeCell ref="F3:G3"/>
    <mergeCell ref="D20:G20"/>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F10" sqref="F10"/>
    </sheetView>
  </sheetViews>
  <sheetFormatPr defaultColWidth="9" defaultRowHeight="13.5"/>
  <cols>
    <col min="1" max="1" width="18.5" customWidth="1"/>
    <col min="2" max="2" width="11.5" customWidth="1"/>
    <col min="3" max="3" width="22.125" customWidth="1"/>
    <col min="5" max="5" width="12.25" customWidth="1"/>
    <col min="6" max="6" width="10.375" customWidth="1"/>
    <col min="7" max="7" width="11.625" customWidth="1"/>
    <col min="8" max="8" width="9.25"/>
    <col min="10" max="10" width="9.75" customWidth="1"/>
  </cols>
  <sheetData>
    <row r="1" s="1" customFormat="1" ht="42" customHeight="1" spans="1:10">
      <c r="A1" s="7" t="s">
        <v>885</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886</v>
      </c>
      <c r="B3" s="9"/>
      <c r="C3" s="10" t="s">
        <v>715</v>
      </c>
      <c r="D3" s="10"/>
      <c r="E3" s="10"/>
      <c r="F3" s="10" t="s">
        <v>432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4" customFormat="1" ht="37.5" customHeight="1" spans="1:10">
      <c r="A6" s="44" t="s">
        <v>681</v>
      </c>
      <c r="B6" s="17" t="s">
        <v>887</v>
      </c>
      <c r="C6" s="17" t="s">
        <v>888</v>
      </c>
      <c r="D6" s="17">
        <v>132</v>
      </c>
      <c r="E6" s="19">
        <f>D6*0.25</f>
        <v>33</v>
      </c>
      <c r="F6" s="19">
        <v>92.45</v>
      </c>
      <c r="G6" s="19">
        <f>F6*0.5</f>
        <v>46.225</v>
      </c>
      <c r="H6" s="19">
        <f>E6+G6</f>
        <v>79.225</v>
      </c>
      <c r="I6" s="28">
        <v>1</v>
      </c>
      <c r="J6" s="29" t="s">
        <v>33</v>
      </c>
    </row>
    <row r="7" s="4" customFormat="1" ht="37.5" customHeight="1" spans="1:10">
      <c r="A7" s="45" t="s">
        <v>681</v>
      </c>
      <c r="B7" s="22" t="s">
        <v>889</v>
      </c>
      <c r="C7" s="22" t="s">
        <v>890</v>
      </c>
      <c r="D7" s="22">
        <v>115</v>
      </c>
      <c r="E7" s="46">
        <f>D7*0.25</f>
        <v>28.75</v>
      </c>
      <c r="F7" s="46">
        <v>90.11</v>
      </c>
      <c r="G7" s="46">
        <f>F7*0.5</f>
        <v>45.055</v>
      </c>
      <c r="H7" s="46">
        <f>E7+G7</f>
        <v>73.805</v>
      </c>
      <c r="I7" s="47">
        <v>2</v>
      </c>
      <c r="J7" s="31"/>
    </row>
    <row r="8" customFormat="1"/>
    <row r="9" s="5" customFormat="1" ht="18.75" spans="1:5">
      <c r="A9" s="5" t="s">
        <v>190</v>
      </c>
      <c r="C9" s="5" t="s">
        <v>191</v>
      </c>
      <c r="E9" s="5" t="s">
        <v>192</v>
      </c>
    </row>
    <row r="10" s="5" customFormat="1" ht="18.75"/>
    <row r="11" s="5" customFormat="1" ht="18.75" spans="1:5">
      <c r="A11" s="5" t="s">
        <v>193</v>
      </c>
      <c r="E11" s="5" t="s">
        <v>194</v>
      </c>
    </row>
    <row r="12" s="5" customFormat="1" ht="18.75"/>
    <row r="13" s="5" customFormat="1" ht="18.75"/>
    <row r="14" s="5" customFormat="1" ht="18.75" spans="4:7">
      <c r="D14" s="25" t="s">
        <v>195</v>
      </c>
      <c r="E14" s="25"/>
      <c r="F14" s="25"/>
      <c r="G14" s="25"/>
    </row>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F10" sqref="F10"/>
    </sheetView>
  </sheetViews>
  <sheetFormatPr defaultColWidth="9" defaultRowHeight="13.5"/>
  <cols>
    <col min="1" max="1" width="18.5" customWidth="1"/>
    <col min="2" max="2" width="9.125" customWidth="1"/>
    <col min="3" max="3" width="24.125" customWidth="1"/>
    <col min="5" max="5" width="11.75" customWidth="1"/>
    <col min="6" max="6" width="9.625" customWidth="1"/>
    <col min="7" max="7" width="11.375" customWidth="1"/>
    <col min="8" max="8" width="9.25"/>
    <col min="10" max="10" width="13.375" customWidth="1"/>
  </cols>
  <sheetData>
    <row r="1" s="1" customFormat="1" ht="42" customHeight="1" spans="1:10">
      <c r="A1" s="7" t="s">
        <v>891</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892</v>
      </c>
      <c r="B3" s="9"/>
      <c r="C3" s="10" t="s">
        <v>739</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4" customFormat="1" ht="31.5" customHeight="1" spans="1:10">
      <c r="A6" s="44" t="s">
        <v>681</v>
      </c>
      <c r="B6" s="17" t="s">
        <v>893</v>
      </c>
      <c r="C6" s="17" t="s">
        <v>894</v>
      </c>
      <c r="D6" s="17">
        <v>155.5</v>
      </c>
      <c r="E6" s="19">
        <f t="shared" ref="E6:E9" si="0">D6*0.25</f>
        <v>38.875</v>
      </c>
      <c r="F6" s="19">
        <v>95.5</v>
      </c>
      <c r="G6" s="19">
        <f t="shared" ref="G6:G9" si="1">F6*0.5</f>
        <v>47.75</v>
      </c>
      <c r="H6" s="19">
        <f t="shared" ref="H6:H9" si="2">E6+G6</f>
        <v>86.625</v>
      </c>
      <c r="I6" s="28">
        <v>1</v>
      </c>
      <c r="J6" s="29" t="s">
        <v>33</v>
      </c>
    </row>
    <row r="7" s="4" customFormat="1" ht="31.5" customHeight="1" spans="1:10">
      <c r="A7" s="44" t="s">
        <v>681</v>
      </c>
      <c r="B7" s="17" t="s">
        <v>895</v>
      </c>
      <c r="C7" s="17" t="s">
        <v>896</v>
      </c>
      <c r="D7" s="17">
        <v>149.5</v>
      </c>
      <c r="E7" s="19">
        <f t="shared" si="0"/>
        <v>37.375</v>
      </c>
      <c r="F7" s="60">
        <v>95.99</v>
      </c>
      <c r="G7" s="60">
        <f t="shared" si="1"/>
        <v>47.995</v>
      </c>
      <c r="H7" s="60">
        <f t="shared" si="2"/>
        <v>85.37</v>
      </c>
      <c r="I7" s="61">
        <v>2</v>
      </c>
      <c r="J7" s="29" t="s">
        <v>33</v>
      </c>
    </row>
    <row r="8" s="4" customFormat="1" ht="31.5" customHeight="1" spans="1:10">
      <c r="A8" s="44" t="s">
        <v>681</v>
      </c>
      <c r="B8" s="17" t="s">
        <v>897</v>
      </c>
      <c r="C8" s="17" t="s">
        <v>898</v>
      </c>
      <c r="D8" s="17">
        <v>137.5</v>
      </c>
      <c r="E8" s="19">
        <f t="shared" si="0"/>
        <v>34.375</v>
      </c>
      <c r="F8" s="60">
        <v>90.9</v>
      </c>
      <c r="G8" s="60">
        <f t="shared" si="1"/>
        <v>45.45</v>
      </c>
      <c r="H8" s="60">
        <f t="shared" si="2"/>
        <v>79.825</v>
      </c>
      <c r="I8" s="61">
        <v>3</v>
      </c>
      <c r="J8" s="29"/>
    </row>
    <row r="9" s="4" customFormat="1" ht="31.5" customHeight="1" spans="1:10">
      <c r="A9" s="45" t="s">
        <v>681</v>
      </c>
      <c r="B9" s="22" t="s">
        <v>899</v>
      </c>
      <c r="C9" s="22" t="s">
        <v>900</v>
      </c>
      <c r="D9" s="22">
        <v>118</v>
      </c>
      <c r="E9" s="46">
        <f t="shared" si="0"/>
        <v>29.5</v>
      </c>
      <c r="F9" s="46">
        <v>93.8</v>
      </c>
      <c r="G9" s="46">
        <f t="shared" si="1"/>
        <v>46.9</v>
      </c>
      <c r="H9" s="46">
        <f t="shared" si="2"/>
        <v>76.4</v>
      </c>
      <c r="I9" s="47">
        <v>4</v>
      </c>
      <c r="J9" s="31"/>
    </row>
    <row r="10" customFormat="1"/>
    <row r="11" s="5" customFormat="1" ht="18.75" spans="1:5">
      <c r="A11" s="5" t="s">
        <v>190</v>
      </c>
      <c r="C11" s="5" t="s">
        <v>191</v>
      </c>
      <c r="E11" s="5" t="s">
        <v>192</v>
      </c>
    </row>
    <row r="12" s="5" customFormat="1" ht="18.75"/>
    <row r="13" s="5" customFormat="1" ht="18.75" spans="1:5">
      <c r="A13" s="5" t="s">
        <v>193</v>
      </c>
      <c r="E13" s="5" t="s">
        <v>194</v>
      </c>
    </row>
    <row r="14" s="5" customFormat="1" ht="18.75"/>
    <row r="15" s="5" customFormat="1" ht="18.75" spans="4:7">
      <c r="D15" s="25" t="s">
        <v>195</v>
      </c>
      <c r="E15" s="25"/>
      <c r="F15" s="25"/>
      <c r="G15" s="25"/>
    </row>
    <row r="16" s="6" customFormat="1" ht="15.75" customHeight="1"/>
    <row r="17" s="6" customFormat="1" ht="15.75" customHeight="1"/>
    <row r="18" s="6" customFormat="1" ht="15.75" customHeight="1"/>
    <row r="19" s="6" customFormat="1" ht="15.75" customHeight="1"/>
  </sheetData>
  <sortState ref="A3:M9">
    <sortCondition ref="C3:C9" descending="1"/>
  </sortState>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C11" sqref="C11"/>
    </sheetView>
  </sheetViews>
  <sheetFormatPr defaultColWidth="9" defaultRowHeight="13.5"/>
  <cols>
    <col min="1" max="1" width="10.875" customWidth="1"/>
    <col min="2" max="2" width="10.625" customWidth="1"/>
    <col min="3" max="3" width="22.25" customWidth="1"/>
    <col min="5" max="5" width="12.875" customWidth="1"/>
    <col min="6" max="6" width="9.25"/>
    <col min="7" max="7" width="12" customWidth="1"/>
    <col min="8" max="8" width="9.25"/>
    <col min="10" max="10" width="9.75" customWidth="1"/>
  </cols>
  <sheetData>
    <row r="1" s="1" customFormat="1" ht="42" customHeight="1" spans="1:10">
      <c r="A1" s="7" t="s">
        <v>901</v>
      </c>
      <c r="B1" s="7"/>
      <c r="C1" s="7"/>
      <c r="D1" s="7"/>
      <c r="E1" s="7"/>
      <c r="F1" s="7"/>
      <c r="G1" s="7"/>
      <c r="H1" s="7"/>
      <c r="I1" s="7"/>
      <c r="J1" s="7"/>
    </row>
    <row r="2" s="2" customFormat="1" ht="42" customHeight="1" spans="1:10">
      <c r="A2" s="8" t="s">
        <v>197</v>
      </c>
      <c r="B2" s="8"/>
      <c r="C2" s="8"/>
      <c r="D2" s="8"/>
      <c r="E2" s="8"/>
      <c r="F2" s="8"/>
      <c r="G2" s="8"/>
      <c r="H2" s="8"/>
      <c r="I2" s="8"/>
      <c r="J2" s="8"/>
    </row>
    <row r="3" s="3" customFormat="1" ht="44.25" customHeight="1" spans="1:8">
      <c r="A3" s="9" t="s">
        <v>902</v>
      </c>
      <c r="B3" s="9"/>
      <c r="C3" s="10" t="s">
        <v>715</v>
      </c>
      <c r="D3" s="10"/>
      <c r="E3" s="10"/>
      <c r="F3" s="10" t="s">
        <v>432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34.5" customHeight="1" spans="1:10">
      <c r="A6" s="40" t="s">
        <v>313</v>
      </c>
      <c r="B6" s="17" t="s">
        <v>903</v>
      </c>
      <c r="C6" s="17" t="s">
        <v>904</v>
      </c>
      <c r="D6" s="17">
        <v>127.5</v>
      </c>
      <c r="E6" s="42">
        <f>D6*0.25</f>
        <v>31.875</v>
      </c>
      <c r="F6" s="52">
        <v>89.2</v>
      </c>
      <c r="G6" s="52">
        <f>F6*0.5</f>
        <v>44.6</v>
      </c>
      <c r="H6" s="52">
        <f>E6+G6</f>
        <v>76.475</v>
      </c>
      <c r="I6" s="57">
        <v>1</v>
      </c>
      <c r="J6" s="59" t="s">
        <v>33</v>
      </c>
    </row>
    <row r="7" s="32" customFormat="1" ht="34.5" customHeight="1" spans="1:10">
      <c r="A7" s="34" t="s">
        <v>313</v>
      </c>
      <c r="B7" s="22" t="s">
        <v>905</v>
      </c>
      <c r="C7" s="22" t="s">
        <v>906</v>
      </c>
      <c r="D7" s="22">
        <v>128</v>
      </c>
      <c r="E7" s="35">
        <f>D7*0.25</f>
        <v>32</v>
      </c>
      <c r="F7" s="35">
        <v>0</v>
      </c>
      <c r="G7" s="35">
        <f>F7*0.5</f>
        <v>0</v>
      </c>
      <c r="H7" s="35">
        <f>E7+G7</f>
        <v>32</v>
      </c>
      <c r="I7" s="37">
        <v>2</v>
      </c>
      <c r="J7" s="58" t="s">
        <v>189</v>
      </c>
    </row>
    <row r="8" customFormat="1"/>
    <row r="9" s="33" customFormat="1" ht="18.75" spans="1:5">
      <c r="A9" s="33" t="s">
        <v>190</v>
      </c>
      <c r="C9" s="33" t="s">
        <v>191</v>
      </c>
      <c r="E9" s="33" t="s">
        <v>192</v>
      </c>
    </row>
    <row r="10" s="33" customFormat="1" ht="18.75"/>
    <row r="11" s="33" customFormat="1" ht="18.75" spans="1:5">
      <c r="A11" s="33" t="s">
        <v>193</v>
      </c>
      <c r="E11" s="33" t="s">
        <v>194</v>
      </c>
    </row>
    <row r="12" s="33" customFormat="1" ht="18.75"/>
    <row r="13" s="33" customFormat="1" ht="18.75"/>
    <row r="14" s="33" customFormat="1" ht="18.75" spans="4:7">
      <c r="D14" s="36" t="s">
        <v>195</v>
      </c>
      <c r="E14" s="36"/>
      <c r="F14" s="36"/>
      <c r="G14" s="36"/>
    </row>
    <row r="15" s="6" customFormat="1" ht="15.75" customHeight="1"/>
    <row r="16" s="6" customFormat="1" ht="15.75" customHeight="1"/>
  </sheetData>
  <sortState ref="A3:M5">
    <sortCondition ref="C3:C5" descending="1"/>
  </sortState>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E15" sqref="E15"/>
    </sheetView>
  </sheetViews>
  <sheetFormatPr defaultColWidth="9" defaultRowHeight="13.5"/>
  <cols>
    <col min="1" max="1" width="15.25" customWidth="1"/>
    <col min="2" max="2" width="10.375" customWidth="1"/>
    <col min="3" max="3" width="28.25" customWidth="1"/>
    <col min="5" max="5" width="12.625" customWidth="1"/>
    <col min="6" max="6" width="9.25"/>
    <col min="7" max="7" width="14.125" customWidth="1"/>
    <col min="8" max="8" width="9.25"/>
    <col min="10" max="10" width="9.5" customWidth="1"/>
  </cols>
  <sheetData>
    <row r="1" s="1" customFormat="1" ht="42" customHeight="1" spans="1:10">
      <c r="A1" s="7" t="s">
        <v>907</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908</v>
      </c>
      <c r="B3" s="9"/>
      <c r="C3" s="10" t="s">
        <v>734</v>
      </c>
      <c r="D3" s="10"/>
      <c r="E3" s="10"/>
      <c r="F3" s="10" t="s">
        <v>432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44.25" customHeight="1" spans="1:10">
      <c r="A6" s="34" t="s">
        <v>313</v>
      </c>
      <c r="B6" s="39" t="s">
        <v>909</v>
      </c>
      <c r="C6" s="22" t="s">
        <v>910</v>
      </c>
      <c r="D6" s="22" t="s">
        <v>911</v>
      </c>
      <c r="E6" s="37">
        <f>D6*0.25</f>
        <v>23.625</v>
      </c>
      <c r="F6" s="35">
        <v>87.3</v>
      </c>
      <c r="G6" s="35">
        <f>F6*0.5</f>
        <v>43.65</v>
      </c>
      <c r="H6" s="35">
        <f>E6+G6</f>
        <v>67.275</v>
      </c>
      <c r="I6" s="37">
        <v>1</v>
      </c>
      <c r="J6" s="58" t="s">
        <v>33</v>
      </c>
    </row>
    <row r="7" customFormat="1"/>
    <row r="8" s="33" customFormat="1" ht="18.75" spans="1:5">
      <c r="A8" s="33" t="s">
        <v>190</v>
      </c>
      <c r="C8" s="33" t="s">
        <v>191</v>
      </c>
      <c r="E8" s="33" t="s">
        <v>192</v>
      </c>
    </row>
    <row r="9" s="33" customFormat="1" ht="18.75"/>
    <row r="10" s="33" customFormat="1" ht="18.75" spans="1:5">
      <c r="A10" s="33" t="s">
        <v>193</v>
      </c>
      <c r="E10" s="33" t="s">
        <v>194</v>
      </c>
    </row>
    <row r="11" s="33" customFormat="1" ht="18.75"/>
    <row r="12" s="33" customFormat="1" ht="18.75"/>
    <row r="13" s="33" customFormat="1" ht="18.75" spans="4:7">
      <c r="D13" s="36" t="s">
        <v>195</v>
      </c>
      <c r="E13" s="36"/>
      <c r="F13" s="36"/>
      <c r="G13" s="36"/>
    </row>
    <row r="14" s="6" customFormat="1" ht="15.75" customHeight="1"/>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13" sqref="F13"/>
    </sheetView>
  </sheetViews>
  <sheetFormatPr defaultColWidth="9" defaultRowHeight="13.5"/>
  <cols>
    <col min="1" max="1" width="18.5" customWidth="1"/>
    <col min="2" max="2" width="8.625" customWidth="1"/>
    <col min="3" max="3" width="21.75" customWidth="1"/>
    <col min="5" max="5" width="11.125" customWidth="1"/>
    <col min="6" max="6" width="9.25"/>
    <col min="7" max="7" width="13" customWidth="1"/>
    <col min="8" max="8" width="9.25"/>
    <col min="10" max="10" width="10" customWidth="1"/>
  </cols>
  <sheetData>
    <row r="1" s="1" customFormat="1" ht="42" customHeight="1" spans="1:10">
      <c r="A1" s="7" t="s">
        <v>912</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913</v>
      </c>
      <c r="B3" s="9"/>
      <c r="C3" s="10" t="s">
        <v>715</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33.75" customHeight="1" spans="1:10">
      <c r="A6" s="40" t="s">
        <v>313</v>
      </c>
      <c r="B6" s="17" t="s">
        <v>914</v>
      </c>
      <c r="C6" s="17" t="s">
        <v>915</v>
      </c>
      <c r="D6" s="17">
        <v>116.5</v>
      </c>
      <c r="E6" s="41">
        <f>D6*0.25</f>
        <v>29.125</v>
      </c>
      <c r="F6" s="52">
        <v>80.8</v>
      </c>
      <c r="G6" s="52">
        <f>F6*0.5</f>
        <v>40.4</v>
      </c>
      <c r="H6" s="52">
        <f>E6+G6</f>
        <v>69.525</v>
      </c>
      <c r="I6" s="57">
        <v>1</v>
      </c>
      <c r="J6" s="58" t="s">
        <v>33</v>
      </c>
    </row>
    <row r="7" s="32" customFormat="1" ht="33.75" customHeight="1" spans="1:10">
      <c r="A7" s="34" t="s">
        <v>313</v>
      </c>
      <c r="B7" s="22" t="s">
        <v>916</v>
      </c>
      <c r="C7" s="22" t="s">
        <v>917</v>
      </c>
      <c r="D7" s="22">
        <v>92.5</v>
      </c>
      <c r="E7" s="37">
        <f>D7*0.25</f>
        <v>23.125</v>
      </c>
      <c r="F7" s="35">
        <v>85.2</v>
      </c>
      <c r="G7" s="35">
        <f>F7*0.5</f>
        <v>42.6</v>
      </c>
      <c r="H7" s="35">
        <f>E7+G7</f>
        <v>65.725</v>
      </c>
      <c r="I7" s="37">
        <v>2</v>
      </c>
      <c r="J7" s="58" t="s">
        <v>33</v>
      </c>
    </row>
    <row r="8" customFormat="1"/>
    <row r="9" s="33" customFormat="1" ht="18.75" spans="1:5">
      <c r="A9" s="33" t="s">
        <v>190</v>
      </c>
      <c r="C9" s="33" t="s">
        <v>191</v>
      </c>
      <c r="E9" s="33" t="s">
        <v>192</v>
      </c>
    </row>
    <row r="10" s="33" customFormat="1" ht="18.75"/>
    <row r="11" s="33" customFormat="1" ht="18.75" spans="1:5">
      <c r="A11" s="33" t="s">
        <v>193</v>
      </c>
      <c r="E11" s="33" t="s">
        <v>194</v>
      </c>
    </row>
    <row r="12" s="33" customFormat="1" ht="18.75"/>
    <row r="13" s="33" customFormat="1" ht="18.75"/>
    <row r="14" s="33" customFormat="1" ht="18.75" spans="4:7">
      <c r="D14" s="36" t="s">
        <v>195</v>
      </c>
      <c r="E14" s="36"/>
      <c r="F14" s="36"/>
      <c r="G14" s="36"/>
    </row>
    <row r="15" s="6" customFormat="1" ht="15.75" customHeight="1"/>
    <row r="16" s="6" customFormat="1" ht="15.75" customHeight="1"/>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F10" sqref="F10"/>
    </sheetView>
  </sheetViews>
  <sheetFormatPr defaultColWidth="9" defaultRowHeight="13.5"/>
  <cols>
    <col min="1" max="1" width="13.875" customWidth="1"/>
    <col min="2" max="2" width="10.875" customWidth="1"/>
    <col min="3" max="3" width="23.875" customWidth="1"/>
    <col min="5" max="5" width="11.625" customWidth="1"/>
    <col min="6" max="6" width="9.25"/>
    <col min="7" max="7" width="11.25" customWidth="1"/>
    <col min="8" max="8" width="11" customWidth="1"/>
    <col min="10" max="10" width="11" customWidth="1"/>
  </cols>
  <sheetData>
    <row r="1" s="1" customFormat="1" ht="42" customHeight="1" spans="1:10">
      <c r="A1" s="7" t="s">
        <v>918</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919</v>
      </c>
      <c r="B3" s="9"/>
      <c r="C3" s="10" t="s">
        <v>431</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1" customFormat="1" ht="30.75" customHeight="1" spans="1:10">
      <c r="A6" s="13" t="s">
        <v>638</v>
      </c>
      <c r="B6" s="17" t="s">
        <v>920</v>
      </c>
      <c r="C6" s="17" t="s">
        <v>921</v>
      </c>
      <c r="D6" s="17">
        <v>115</v>
      </c>
      <c r="E6" s="18">
        <f>D6*0.25</f>
        <v>28.75</v>
      </c>
      <c r="F6" s="51">
        <v>73.7</v>
      </c>
      <c r="G6" s="51">
        <f t="shared" ref="G6:G8" si="0">F6*0.5</f>
        <v>36.85</v>
      </c>
      <c r="H6" s="52">
        <f t="shared" ref="H6:H8" si="1">E6+G6</f>
        <v>65.6</v>
      </c>
      <c r="I6" s="55">
        <f>RANK(H6,H$6:H$8)</f>
        <v>1</v>
      </c>
      <c r="J6" s="56" t="s">
        <v>33</v>
      </c>
    </row>
    <row r="7" s="32" customFormat="1" ht="31.5" customHeight="1" spans="1:10">
      <c r="A7" s="13" t="s">
        <v>638</v>
      </c>
      <c r="B7" s="53" t="s">
        <v>922</v>
      </c>
      <c r="C7" s="17" t="s">
        <v>923</v>
      </c>
      <c r="D7" s="54">
        <v>107</v>
      </c>
      <c r="E7" s="18">
        <f>D7*0.25</f>
        <v>26.75</v>
      </c>
      <c r="F7" s="52">
        <v>74.64</v>
      </c>
      <c r="G7" s="52">
        <f t="shared" si="0"/>
        <v>37.32</v>
      </c>
      <c r="H7" s="52">
        <f t="shared" si="1"/>
        <v>64.07</v>
      </c>
      <c r="I7" s="55">
        <f>RANK(H7,H$6:H$8)</f>
        <v>2</v>
      </c>
      <c r="J7" s="56" t="s">
        <v>33</v>
      </c>
    </row>
    <row r="8" s="32" customFormat="1" ht="31.5" customHeight="1" spans="1:10">
      <c r="A8" s="21" t="s">
        <v>638</v>
      </c>
      <c r="B8" s="22" t="s">
        <v>924</v>
      </c>
      <c r="C8" s="22" t="s">
        <v>925</v>
      </c>
      <c r="D8" s="22">
        <v>68.5</v>
      </c>
      <c r="E8" s="23">
        <f>D8*0.25</f>
        <v>17.125</v>
      </c>
      <c r="F8" s="35">
        <v>0</v>
      </c>
      <c r="G8" s="35">
        <f t="shared" si="0"/>
        <v>0</v>
      </c>
      <c r="H8" s="35">
        <f t="shared" si="1"/>
        <v>17.125</v>
      </c>
      <c r="I8" s="30">
        <f>RANK(H8,H$6:H$8)</f>
        <v>3</v>
      </c>
      <c r="J8" s="38" t="s">
        <v>189</v>
      </c>
    </row>
    <row r="10" s="33" customFormat="1" ht="18.75" spans="1:5">
      <c r="A10" s="33" t="s">
        <v>190</v>
      </c>
      <c r="C10" s="33" t="s">
        <v>191</v>
      </c>
      <c r="E10" s="33" t="s">
        <v>192</v>
      </c>
    </row>
    <row r="11" s="33" customFormat="1" ht="18.75"/>
    <row r="12" s="33" customFormat="1" ht="18.75" spans="1:5">
      <c r="A12" s="33" t="s">
        <v>193</v>
      </c>
      <c r="E12" s="33" t="s">
        <v>194</v>
      </c>
    </row>
    <row r="13" s="33" customFormat="1" ht="18.75"/>
    <row r="14" s="33" customFormat="1" ht="18.75"/>
    <row r="15" s="33" customFormat="1" ht="18.75" spans="4:7">
      <c r="D15" s="36" t="s">
        <v>195</v>
      </c>
      <c r="E15" s="36"/>
      <c r="F15" s="36"/>
      <c r="G15" s="36"/>
    </row>
    <row r="16" s="6" customFormat="1" ht="15.75" customHeight="1"/>
    <row r="17" s="6" customFormat="1" ht="15.75" customHeight="1"/>
  </sheetData>
  <sortState ref="A6:J8">
    <sortCondition ref="H6:H8" descending="1"/>
  </sortState>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F10" sqref="F10"/>
    </sheetView>
  </sheetViews>
  <sheetFormatPr defaultColWidth="9" defaultRowHeight="13.5"/>
  <cols>
    <col min="1" max="1" width="18.5" customWidth="1"/>
    <col min="2" max="2" width="9.875" customWidth="1"/>
    <col min="3" max="3" width="23.5" customWidth="1"/>
    <col min="4" max="4" width="13.375" customWidth="1"/>
    <col min="5" max="5" width="11.625" customWidth="1"/>
    <col min="6" max="6" width="11.375" customWidth="1"/>
    <col min="7" max="7" width="10.5" customWidth="1"/>
    <col min="8" max="8" width="13.25" customWidth="1"/>
    <col min="10" max="10" width="10.5" customWidth="1"/>
  </cols>
  <sheetData>
    <row r="1" s="1" customFormat="1" ht="42" customHeight="1" spans="1:10">
      <c r="A1" s="7" t="s">
        <v>926</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927</v>
      </c>
      <c r="B3" s="9"/>
      <c r="C3" s="10" t="s">
        <v>431</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30" customHeight="1" spans="1:10">
      <c r="A6" s="40" t="s">
        <v>638</v>
      </c>
      <c r="B6" s="17" t="s">
        <v>928</v>
      </c>
      <c r="C6" s="17" t="s">
        <v>929</v>
      </c>
      <c r="D6" s="17">
        <v>111.5</v>
      </c>
      <c r="E6" s="41">
        <f>D6*0.25</f>
        <v>27.875</v>
      </c>
      <c r="F6" s="42">
        <v>79.78</v>
      </c>
      <c r="G6" s="42">
        <f t="shared" ref="G6:G8" si="0">F6*0.5</f>
        <v>39.89</v>
      </c>
      <c r="H6" s="42">
        <f t="shared" ref="H6:H8" si="1">E6+G6</f>
        <v>67.765</v>
      </c>
      <c r="I6" s="41">
        <f>RANK(H6,H$6:H$8)</f>
        <v>1</v>
      </c>
      <c r="J6" s="43" t="s">
        <v>33</v>
      </c>
    </row>
    <row r="7" s="32" customFormat="1" ht="30" customHeight="1" spans="1:10">
      <c r="A7" s="40" t="s">
        <v>638</v>
      </c>
      <c r="B7" s="17" t="s">
        <v>930</v>
      </c>
      <c r="C7" s="17" t="s">
        <v>931</v>
      </c>
      <c r="D7" s="17">
        <v>106.5</v>
      </c>
      <c r="E7" s="41">
        <f>D7*0.25</f>
        <v>26.625</v>
      </c>
      <c r="F7" s="42">
        <v>80.54</v>
      </c>
      <c r="G7" s="42">
        <f t="shared" si="0"/>
        <v>40.27</v>
      </c>
      <c r="H7" s="42">
        <f t="shared" si="1"/>
        <v>66.895</v>
      </c>
      <c r="I7" s="41">
        <f>RANK(H7,H$6:H$8)</f>
        <v>2</v>
      </c>
      <c r="J7" s="43" t="s">
        <v>33</v>
      </c>
    </row>
    <row r="8" s="32" customFormat="1" ht="30" customHeight="1" spans="1:10">
      <c r="A8" s="34" t="s">
        <v>638</v>
      </c>
      <c r="B8" s="22" t="s">
        <v>932</v>
      </c>
      <c r="C8" s="22" t="s">
        <v>933</v>
      </c>
      <c r="D8" s="22">
        <v>87.5</v>
      </c>
      <c r="E8" s="37">
        <f>D8*0.25</f>
        <v>21.875</v>
      </c>
      <c r="F8" s="35">
        <v>79.79</v>
      </c>
      <c r="G8" s="35">
        <f t="shared" si="0"/>
        <v>39.895</v>
      </c>
      <c r="H8" s="35">
        <f t="shared" si="1"/>
        <v>61.77</v>
      </c>
      <c r="I8" s="37">
        <f>RANK(H8,H$6:H$8)</f>
        <v>3</v>
      </c>
      <c r="J8" s="38"/>
    </row>
    <row r="10" s="33" customFormat="1" ht="18.75" spans="1:5">
      <c r="A10" s="33" t="s">
        <v>190</v>
      </c>
      <c r="C10" s="33" t="s">
        <v>191</v>
      </c>
      <c r="E10" s="33" t="s">
        <v>192</v>
      </c>
    </row>
    <row r="11" s="33" customFormat="1" ht="18.75"/>
    <row r="12" s="33" customFormat="1" ht="18.75" spans="1:5">
      <c r="A12" s="33" t="s">
        <v>193</v>
      </c>
      <c r="E12" s="33" t="s">
        <v>194</v>
      </c>
    </row>
    <row r="13" s="33" customFormat="1" ht="18.75"/>
    <row r="14" s="33" customFormat="1" ht="18.75"/>
    <row r="15" s="33" customFormat="1" ht="18.75" spans="4:7">
      <c r="D15" s="36" t="s">
        <v>195</v>
      </c>
      <c r="E15" s="36"/>
      <c r="F15" s="36"/>
      <c r="G15" s="36"/>
    </row>
  </sheetData>
  <sortState ref="A3:M8">
    <sortCondition ref="C3:C8" descending="1"/>
  </sortState>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F10" sqref="F10"/>
    </sheetView>
  </sheetViews>
  <sheetFormatPr defaultColWidth="9" defaultRowHeight="13.5"/>
  <cols>
    <col min="1" max="1" width="18.5" customWidth="1"/>
    <col min="2" max="2" width="12.375" customWidth="1"/>
    <col min="3" max="3" width="24.375" customWidth="1"/>
    <col min="5" max="5" width="12" customWidth="1"/>
    <col min="6" max="6" width="9.25"/>
    <col min="7" max="7" width="15.875" customWidth="1"/>
    <col min="8" max="8" width="9.25"/>
    <col min="10" max="10" width="10.125" customWidth="1"/>
  </cols>
  <sheetData>
    <row r="1" s="1" customFormat="1" ht="42" customHeight="1" spans="1:10">
      <c r="A1" s="7" t="s">
        <v>934</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935</v>
      </c>
      <c r="B3" s="9"/>
      <c r="C3" s="10" t="s">
        <v>431</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36.75" customHeight="1" spans="1:10">
      <c r="A6" s="40" t="s">
        <v>638</v>
      </c>
      <c r="B6" s="17" t="s">
        <v>936</v>
      </c>
      <c r="C6" s="17" t="s">
        <v>937</v>
      </c>
      <c r="D6" s="17">
        <v>147</v>
      </c>
      <c r="E6" s="42">
        <f>D6*0.25</f>
        <v>36.75</v>
      </c>
      <c r="F6" s="42">
        <v>80.62</v>
      </c>
      <c r="G6" s="42">
        <f t="shared" ref="G6:G8" si="0">F6*0.5</f>
        <v>40.31</v>
      </c>
      <c r="H6" s="42">
        <f t="shared" ref="H6:H8" si="1">E6+G6</f>
        <v>77.06</v>
      </c>
      <c r="I6" s="41">
        <v>1</v>
      </c>
      <c r="J6" s="43" t="s">
        <v>33</v>
      </c>
    </row>
    <row r="7" s="32" customFormat="1" ht="36.75" customHeight="1" spans="1:10">
      <c r="A7" s="40" t="s">
        <v>638</v>
      </c>
      <c r="B7" s="17" t="s">
        <v>938</v>
      </c>
      <c r="C7" s="17" t="s">
        <v>939</v>
      </c>
      <c r="D7" s="17">
        <v>120</v>
      </c>
      <c r="E7" s="42">
        <f>D7*0.25</f>
        <v>30</v>
      </c>
      <c r="F7" s="42">
        <v>81.36</v>
      </c>
      <c r="G7" s="42">
        <f t="shared" si="0"/>
        <v>40.68</v>
      </c>
      <c r="H7" s="42">
        <f t="shared" si="1"/>
        <v>70.68</v>
      </c>
      <c r="I7" s="41">
        <v>2</v>
      </c>
      <c r="J7" s="43" t="s">
        <v>33</v>
      </c>
    </row>
    <row r="8" s="32" customFormat="1" ht="36.75" customHeight="1" spans="1:10">
      <c r="A8" s="34" t="s">
        <v>638</v>
      </c>
      <c r="B8" s="22" t="s">
        <v>940</v>
      </c>
      <c r="C8" s="22" t="s">
        <v>941</v>
      </c>
      <c r="D8" s="22">
        <v>86</v>
      </c>
      <c r="E8" s="35">
        <f>D8*0.25</f>
        <v>21.5</v>
      </c>
      <c r="F8" s="35">
        <v>0</v>
      </c>
      <c r="G8" s="35">
        <f t="shared" si="0"/>
        <v>0</v>
      </c>
      <c r="H8" s="35">
        <f t="shared" si="1"/>
        <v>21.5</v>
      </c>
      <c r="I8" s="37">
        <v>3</v>
      </c>
      <c r="J8" s="38" t="s">
        <v>189</v>
      </c>
    </row>
    <row r="10" s="33" customFormat="1" ht="18.75" spans="1:5">
      <c r="A10" s="33" t="s">
        <v>190</v>
      </c>
      <c r="C10" s="33" t="s">
        <v>191</v>
      </c>
      <c r="E10" s="33" t="s">
        <v>192</v>
      </c>
    </row>
    <row r="11" s="33" customFormat="1" ht="18.75"/>
    <row r="12" s="33" customFormat="1" ht="18.75" spans="1:5">
      <c r="A12" s="33" t="s">
        <v>193</v>
      </c>
      <c r="E12" s="33" t="s">
        <v>194</v>
      </c>
    </row>
    <row r="13" s="33" customFormat="1" ht="18.75"/>
    <row r="14" s="33" customFormat="1" ht="18.75"/>
    <row r="15" s="33" customFormat="1" ht="18.75" spans="4:7">
      <c r="D15" s="36" t="s">
        <v>195</v>
      </c>
      <c r="E15" s="36"/>
      <c r="F15" s="36"/>
      <c r="G15" s="36"/>
    </row>
    <row r="16" s="6" customFormat="1" ht="15.75" customHeight="1"/>
    <row r="17" s="6" customFormat="1" ht="15.75" customHeight="1"/>
    <row r="18" s="6" customFormat="1" ht="15.75" customHeight="1"/>
  </sheetData>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1"/>
  <sheetViews>
    <sheetView topLeftCell="A49" workbookViewId="0">
      <selection activeCell="G55" sqref="G55:H55"/>
    </sheetView>
  </sheetViews>
  <sheetFormatPr defaultColWidth="9" defaultRowHeight="13.5"/>
  <cols>
    <col min="1" max="1" width="13.5" customWidth="1"/>
    <col min="2" max="2" width="9.75" customWidth="1"/>
    <col min="3" max="3" width="24.25" customWidth="1"/>
    <col min="6" max="7" width="9.25"/>
    <col min="8" max="8" width="8.625" customWidth="1"/>
    <col min="10" max="10" width="10.5" customWidth="1"/>
  </cols>
  <sheetData>
    <row r="1" s="1" customFormat="1" ht="42" customHeight="1" spans="1:10">
      <c r="A1" s="7" t="s">
        <v>324</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325</v>
      </c>
      <c r="B3" s="9"/>
      <c r="C3" s="10" t="s">
        <v>326</v>
      </c>
      <c r="D3" s="10"/>
      <c r="E3" s="10"/>
      <c r="F3" s="10" t="s">
        <v>327</v>
      </c>
      <c r="G3" s="10"/>
      <c r="H3" s="10"/>
    </row>
    <row r="4" s="1" customFormat="1" ht="42.7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23.1" customHeight="1" spans="1:10">
      <c r="A6" s="40" t="s">
        <v>328</v>
      </c>
      <c r="B6" s="17" t="s">
        <v>329</v>
      </c>
      <c r="C6" s="17" t="s">
        <v>330</v>
      </c>
      <c r="D6" s="17">
        <v>175.5</v>
      </c>
      <c r="E6" s="41">
        <f t="shared" ref="E6:E55" si="0">D6*0.25</f>
        <v>43.875</v>
      </c>
      <c r="F6" s="42">
        <v>86.4</v>
      </c>
      <c r="G6" s="42">
        <f t="shared" ref="G6:G55" si="1">F6*0.5</f>
        <v>43.2</v>
      </c>
      <c r="H6" s="42">
        <f t="shared" ref="H6:H55" si="2">E6+G6</f>
        <v>87.075</v>
      </c>
      <c r="I6" s="41">
        <f>RANK(H6,$H$6:$H$55)</f>
        <v>1</v>
      </c>
      <c r="J6" s="43" t="s">
        <v>33</v>
      </c>
    </row>
    <row r="7" s="32" customFormat="1" ht="23.1" customHeight="1" spans="1:10">
      <c r="A7" s="40" t="s">
        <v>328</v>
      </c>
      <c r="B7" s="17" t="s">
        <v>331</v>
      </c>
      <c r="C7" s="17" t="s">
        <v>332</v>
      </c>
      <c r="D7" s="17">
        <v>169.5</v>
      </c>
      <c r="E7" s="41">
        <f t="shared" si="0"/>
        <v>42.375</v>
      </c>
      <c r="F7" s="42">
        <v>88.67</v>
      </c>
      <c r="G7" s="42">
        <f t="shared" si="1"/>
        <v>44.335</v>
      </c>
      <c r="H7" s="42">
        <f t="shared" si="2"/>
        <v>86.71</v>
      </c>
      <c r="I7" s="41">
        <f t="shared" ref="I7:I38" si="3">RANK(H7,$H$6:$H$55)</f>
        <v>2</v>
      </c>
      <c r="J7" s="43" t="s">
        <v>33</v>
      </c>
    </row>
    <row r="8" s="32" customFormat="1" ht="23.1" customHeight="1" spans="1:10">
      <c r="A8" s="40" t="s">
        <v>328</v>
      </c>
      <c r="B8" s="17" t="s">
        <v>333</v>
      </c>
      <c r="C8" s="17" t="s">
        <v>334</v>
      </c>
      <c r="D8" s="17">
        <v>166.5</v>
      </c>
      <c r="E8" s="41">
        <f t="shared" si="0"/>
        <v>41.625</v>
      </c>
      <c r="F8" s="42">
        <v>87.9</v>
      </c>
      <c r="G8" s="42">
        <f t="shared" si="1"/>
        <v>43.95</v>
      </c>
      <c r="H8" s="42">
        <f t="shared" si="2"/>
        <v>85.575</v>
      </c>
      <c r="I8" s="41">
        <f t="shared" si="3"/>
        <v>3</v>
      </c>
      <c r="J8" s="43" t="s">
        <v>33</v>
      </c>
    </row>
    <row r="9" s="32" customFormat="1" ht="23.1" customHeight="1" spans="1:10">
      <c r="A9" s="40" t="s">
        <v>328</v>
      </c>
      <c r="B9" s="17" t="s">
        <v>335</v>
      </c>
      <c r="C9" s="17" t="s">
        <v>336</v>
      </c>
      <c r="D9" s="17">
        <v>159.5</v>
      </c>
      <c r="E9" s="41">
        <f t="shared" si="0"/>
        <v>39.875</v>
      </c>
      <c r="F9" s="42">
        <v>89.42</v>
      </c>
      <c r="G9" s="42">
        <f t="shared" si="1"/>
        <v>44.71</v>
      </c>
      <c r="H9" s="42">
        <f t="shared" si="2"/>
        <v>84.585</v>
      </c>
      <c r="I9" s="41">
        <f t="shared" si="3"/>
        <v>4</v>
      </c>
      <c r="J9" s="43" t="s">
        <v>33</v>
      </c>
    </row>
    <row r="10" s="32" customFormat="1" ht="23.1" customHeight="1" spans="1:10">
      <c r="A10" s="40" t="s">
        <v>328</v>
      </c>
      <c r="B10" s="17" t="s">
        <v>337</v>
      </c>
      <c r="C10" s="17" t="s">
        <v>338</v>
      </c>
      <c r="D10" s="17">
        <v>161</v>
      </c>
      <c r="E10" s="41">
        <f t="shared" si="0"/>
        <v>40.25</v>
      </c>
      <c r="F10" s="42">
        <v>88.65</v>
      </c>
      <c r="G10" s="42">
        <f t="shared" si="1"/>
        <v>44.325</v>
      </c>
      <c r="H10" s="42">
        <f t="shared" si="2"/>
        <v>84.575</v>
      </c>
      <c r="I10" s="41">
        <f t="shared" si="3"/>
        <v>5</v>
      </c>
      <c r="J10" s="43" t="s">
        <v>33</v>
      </c>
    </row>
    <row r="11" s="32" customFormat="1" ht="23.1" customHeight="1" spans="1:10">
      <c r="A11" s="40" t="s">
        <v>328</v>
      </c>
      <c r="B11" s="17" t="s">
        <v>339</v>
      </c>
      <c r="C11" s="17" t="s">
        <v>340</v>
      </c>
      <c r="D11" s="17">
        <v>160.5</v>
      </c>
      <c r="E11" s="41">
        <f t="shared" si="0"/>
        <v>40.125</v>
      </c>
      <c r="F11" s="42">
        <v>87.13</v>
      </c>
      <c r="G11" s="42">
        <f t="shared" si="1"/>
        <v>43.565</v>
      </c>
      <c r="H11" s="42">
        <f t="shared" si="2"/>
        <v>83.69</v>
      </c>
      <c r="I11" s="41">
        <f t="shared" si="3"/>
        <v>6</v>
      </c>
      <c r="J11" s="43" t="s">
        <v>33</v>
      </c>
    </row>
    <row r="12" s="32" customFormat="1" ht="23.1" customHeight="1" spans="1:10">
      <c r="A12" s="40" t="s">
        <v>328</v>
      </c>
      <c r="B12" s="17" t="s">
        <v>341</v>
      </c>
      <c r="C12" s="17" t="s">
        <v>342</v>
      </c>
      <c r="D12" s="17">
        <v>162</v>
      </c>
      <c r="E12" s="41">
        <f t="shared" si="0"/>
        <v>40.5</v>
      </c>
      <c r="F12" s="42">
        <v>86.37</v>
      </c>
      <c r="G12" s="42">
        <f t="shared" si="1"/>
        <v>43.185</v>
      </c>
      <c r="H12" s="42">
        <f t="shared" si="2"/>
        <v>83.685</v>
      </c>
      <c r="I12" s="41">
        <f t="shared" si="3"/>
        <v>7</v>
      </c>
      <c r="J12" s="43" t="s">
        <v>33</v>
      </c>
    </row>
    <row r="13" s="32" customFormat="1" ht="23.1" customHeight="1" spans="1:10">
      <c r="A13" s="40" t="s">
        <v>328</v>
      </c>
      <c r="B13" s="17" t="s">
        <v>343</v>
      </c>
      <c r="C13" s="17" t="s">
        <v>344</v>
      </c>
      <c r="D13" s="17">
        <v>170.5</v>
      </c>
      <c r="E13" s="41">
        <f t="shared" si="0"/>
        <v>42.625</v>
      </c>
      <c r="F13" s="42">
        <v>82</v>
      </c>
      <c r="G13" s="42">
        <f t="shared" si="1"/>
        <v>41</v>
      </c>
      <c r="H13" s="42">
        <f t="shared" si="2"/>
        <v>83.625</v>
      </c>
      <c r="I13" s="41">
        <f t="shared" si="3"/>
        <v>8</v>
      </c>
      <c r="J13" s="43" t="s">
        <v>33</v>
      </c>
    </row>
    <row r="14" s="32" customFormat="1" ht="23.1" customHeight="1" spans="1:10">
      <c r="A14" s="40" t="s">
        <v>328</v>
      </c>
      <c r="B14" s="17" t="s">
        <v>345</v>
      </c>
      <c r="C14" s="17" t="s">
        <v>346</v>
      </c>
      <c r="D14" s="17">
        <v>160.5</v>
      </c>
      <c r="E14" s="41">
        <f t="shared" si="0"/>
        <v>40.125</v>
      </c>
      <c r="F14" s="42">
        <v>85.98</v>
      </c>
      <c r="G14" s="42">
        <f t="shared" si="1"/>
        <v>42.99</v>
      </c>
      <c r="H14" s="42">
        <f t="shared" si="2"/>
        <v>83.115</v>
      </c>
      <c r="I14" s="41">
        <f t="shared" si="3"/>
        <v>9</v>
      </c>
      <c r="J14" s="43" t="s">
        <v>33</v>
      </c>
    </row>
    <row r="15" s="32" customFormat="1" ht="23.1" customHeight="1" spans="1:10">
      <c r="A15" s="40" t="s">
        <v>328</v>
      </c>
      <c r="B15" s="17" t="s">
        <v>347</v>
      </c>
      <c r="C15" s="17" t="s">
        <v>348</v>
      </c>
      <c r="D15" s="17">
        <v>158</v>
      </c>
      <c r="E15" s="41">
        <f t="shared" si="0"/>
        <v>39.5</v>
      </c>
      <c r="F15" s="42">
        <v>87.17</v>
      </c>
      <c r="G15" s="42">
        <f t="shared" si="1"/>
        <v>43.585</v>
      </c>
      <c r="H15" s="42">
        <f t="shared" si="2"/>
        <v>83.085</v>
      </c>
      <c r="I15" s="41">
        <f t="shared" si="3"/>
        <v>10</v>
      </c>
      <c r="J15" s="43" t="s">
        <v>33</v>
      </c>
    </row>
    <row r="16" s="32" customFormat="1" ht="23.1" customHeight="1" spans="1:10">
      <c r="A16" s="40" t="s">
        <v>328</v>
      </c>
      <c r="B16" s="17" t="s">
        <v>349</v>
      </c>
      <c r="C16" s="17" t="s">
        <v>350</v>
      </c>
      <c r="D16" s="17">
        <v>158</v>
      </c>
      <c r="E16" s="41">
        <f t="shared" si="0"/>
        <v>39.5</v>
      </c>
      <c r="F16" s="42">
        <v>87.1</v>
      </c>
      <c r="G16" s="42">
        <f t="shared" si="1"/>
        <v>43.55</v>
      </c>
      <c r="H16" s="42">
        <f t="shared" si="2"/>
        <v>83.05</v>
      </c>
      <c r="I16" s="41">
        <f t="shared" si="3"/>
        <v>11</v>
      </c>
      <c r="J16" s="43" t="s">
        <v>33</v>
      </c>
    </row>
    <row r="17" s="32" customFormat="1" ht="23.1" customHeight="1" spans="1:10">
      <c r="A17" s="40" t="s">
        <v>328</v>
      </c>
      <c r="B17" s="17" t="s">
        <v>351</v>
      </c>
      <c r="C17" s="17" t="s">
        <v>352</v>
      </c>
      <c r="D17" s="17">
        <v>155</v>
      </c>
      <c r="E17" s="41">
        <f t="shared" si="0"/>
        <v>38.75</v>
      </c>
      <c r="F17" s="42">
        <v>88.1</v>
      </c>
      <c r="G17" s="42">
        <f t="shared" si="1"/>
        <v>44.05</v>
      </c>
      <c r="H17" s="42">
        <f t="shared" si="2"/>
        <v>82.8</v>
      </c>
      <c r="I17" s="41">
        <f t="shared" si="3"/>
        <v>12</v>
      </c>
      <c r="J17" s="43" t="s">
        <v>33</v>
      </c>
    </row>
    <row r="18" s="32" customFormat="1" ht="23.1" customHeight="1" spans="1:10">
      <c r="A18" s="40" t="s">
        <v>328</v>
      </c>
      <c r="B18" s="17" t="s">
        <v>353</v>
      </c>
      <c r="C18" s="17" t="s">
        <v>354</v>
      </c>
      <c r="D18" s="17">
        <v>154.5</v>
      </c>
      <c r="E18" s="41">
        <f t="shared" si="0"/>
        <v>38.625</v>
      </c>
      <c r="F18" s="42">
        <v>88.27</v>
      </c>
      <c r="G18" s="42">
        <f t="shared" si="1"/>
        <v>44.135</v>
      </c>
      <c r="H18" s="42">
        <f t="shared" si="2"/>
        <v>82.76</v>
      </c>
      <c r="I18" s="41">
        <f t="shared" si="3"/>
        <v>13</v>
      </c>
      <c r="J18" s="43" t="s">
        <v>33</v>
      </c>
    </row>
    <row r="19" s="32" customFormat="1" ht="23.1" customHeight="1" spans="1:10">
      <c r="A19" s="40" t="s">
        <v>328</v>
      </c>
      <c r="B19" s="17" t="s">
        <v>355</v>
      </c>
      <c r="C19" s="17" t="s">
        <v>356</v>
      </c>
      <c r="D19" s="17">
        <v>156.5</v>
      </c>
      <c r="E19" s="41">
        <f t="shared" si="0"/>
        <v>39.125</v>
      </c>
      <c r="F19" s="42">
        <v>87.12</v>
      </c>
      <c r="G19" s="42">
        <f t="shared" si="1"/>
        <v>43.56</v>
      </c>
      <c r="H19" s="42">
        <f t="shared" si="2"/>
        <v>82.685</v>
      </c>
      <c r="I19" s="41">
        <f t="shared" si="3"/>
        <v>14</v>
      </c>
      <c r="J19" s="43" t="s">
        <v>33</v>
      </c>
    </row>
    <row r="20" s="32" customFormat="1" ht="23.1" customHeight="1" spans="1:10">
      <c r="A20" s="40" t="s">
        <v>328</v>
      </c>
      <c r="B20" s="17" t="s">
        <v>357</v>
      </c>
      <c r="C20" s="17" t="s">
        <v>358</v>
      </c>
      <c r="D20" s="17">
        <v>156</v>
      </c>
      <c r="E20" s="41">
        <f t="shared" si="0"/>
        <v>39</v>
      </c>
      <c r="F20" s="42">
        <v>86.73</v>
      </c>
      <c r="G20" s="42">
        <f t="shared" si="1"/>
        <v>43.365</v>
      </c>
      <c r="H20" s="42">
        <f t="shared" si="2"/>
        <v>82.365</v>
      </c>
      <c r="I20" s="41">
        <f t="shared" si="3"/>
        <v>15</v>
      </c>
      <c r="J20" s="43" t="s">
        <v>33</v>
      </c>
    </row>
    <row r="21" s="32" customFormat="1" ht="23.1" customHeight="1" spans="1:10">
      <c r="A21" s="40" t="s">
        <v>328</v>
      </c>
      <c r="B21" s="17" t="s">
        <v>359</v>
      </c>
      <c r="C21" s="17" t="s">
        <v>360</v>
      </c>
      <c r="D21" s="17">
        <v>153.5</v>
      </c>
      <c r="E21" s="41">
        <f t="shared" si="0"/>
        <v>38.375</v>
      </c>
      <c r="F21" s="42">
        <v>87.73</v>
      </c>
      <c r="G21" s="42">
        <f t="shared" si="1"/>
        <v>43.865</v>
      </c>
      <c r="H21" s="42">
        <f t="shared" si="2"/>
        <v>82.24</v>
      </c>
      <c r="I21" s="41">
        <f t="shared" si="3"/>
        <v>16</v>
      </c>
      <c r="J21" s="43" t="s">
        <v>33</v>
      </c>
    </row>
    <row r="22" s="32" customFormat="1" ht="23.1" customHeight="1" spans="1:10">
      <c r="A22" s="40" t="s">
        <v>328</v>
      </c>
      <c r="B22" s="17" t="s">
        <v>361</v>
      </c>
      <c r="C22" s="17" t="s">
        <v>362</v>
      </c>
      <c r="D22" s="17">
        <v>153</v>
      </c>
      <c r="E22" s="41">
        <f t="shared" si="0"/>
        <v>38.25</v>
      </c>
      <c r="F22" s="42">
        <v>87.67</v>
      </c>
      <c r="G22" s="42">
        <f t="shared" si="1"/>
        <v>43.835</v>
      </c>
      <c r="H22" s="42">
        <f t="shared" si="2"/>
        <v>82.085</v>
      </c>
      <c r="I22" s="41">
        <f t="shared" si="3"/>
        <v>17</v>
      </c>
      <c r="J22" s="43" t="s">
        <v>33</v>
      </c>
    </row>
    <row r="23" s="32" customFormat="1" ht="23.1" customHeight="1" spans="1:10">
      <c r="A23" s="40" t="s">
        <v>328</v>
      </c>
      <c r="B23" s="17" t="s">
        <v>363</v>
      </c>
      <c r="C23" s="17" t="s">
        <v>364</v>
      </c>
      <c r="D23" s="17">
        <v>153.5</v>
      </c>
      <c r="E23" s="41">
        <f t="shared" si="0"/>
        <v>38.375</v>
      </c>
      <c r="F23" s="42">
        <v>87.2</v>
      </c>
      <c r="G23" s="42">
        <f t="shared" si="1"/>
        <v>43.6</v>
      </c>
      <c r="H23" s="42">
        <f t="shared" si="2"/>
        <v>81.975</v>
      </c>
      <c r="I23" s="41">
        <f t="shared" si="3"/>
        <v>18</v>
      </c>
      <c r="J23" s="43" t="s">
        <v>33</v>
      </c>
    </row>
    <row r="24" s="32" customFormat="1" ht="23.1" customHeight="1" spans="1:10">
      <c r="A24" s="40" t="s">
        <v>328</v>
      </c>
      <c r="B24" s="17" t="s">
        <v>365</v>
      </c>
      <c r="C24" s="17" t="s">
        <v>366</v>
      </c>
      <c r="D24" s="17">
        <v>154</v>
      </c>
      <c r="E24" s="41">
        <f t="shared" si="0"/>
        <v>38.5</v>
      </c>
      <c r="F24" s="42">
        <v>86.82</v>
      </c>
      <c r="G24" s="42">
        <f t="shared" si="1"/>
        <v>43.41</v>
      </c>
      <c r="H24" s="42">
        <f t="shared" si="2"/>
        <v>81.91</v>
      </c>
      <c r="I24" s="41">
        <f t="shared" si="3"/>
        <v>19</v>
      </c>
      <c r="J24" s="43" t="s">
        <v>33</v>
      </c>
    </row>
    <row r="25" s="32" customFormat="1" ht="23.1" customHeight="1" spans="1:10">
      <c r="A25" s="40" t="s">
        <v>328</v>
      </c>
      <c r="B25" s="17" t="s">
        <v>367</v>
      </c>
      <c r="C25" s="17" t="s">
        <v>368</v>
      </c>
      <c r="D25" s="17">
        <v>154.5</v>
      </c>
      <c r="E25" s="41">
        <f t="shared" si="0"/>
        <v>38.625</v>
      </c>
      <c r="F25" s="42">
        <v>86.33</v>
      </c>
      <c r="G25" s="42">
        <f t="shared" si="1"/>
        <v>43.165</v>
      </c>
      <c r="H25" s="42">
        <f t="shared" si="2"/>
        <v>81.79</v>
      </c>
      <c r="I25" s="41">
        <f t="shared" si="3"/>
        <v>20</v>
      </c>
      <c r="J25" s="43" t="s">
        <v>33</v>
      </c>
    </row>
    <row r="26" s="32" customFormat="1" ht="23.1" customHeight="1" spans="1:10">
      <c r="A26" s="40" t="s">
        <v>328</v>
      </c>
      <c r="B26" s="17" t="s">
        <v>369</v>
      </c>
      <c r="C26" s="17" t="s">
        <v>370</v>
      </c>
      <c r="D26" s="17">
        <v>152</v>
      </c>
      <c r="E26" s="41">
        <f t="shared" si="0"/>
        <v>38</v>
      </c>
      <c r="F26" s="42">
        <v>86.45</v>
      </c>
      <c r="G26" s="42">
        <f t="shared" si="1"/>
        <v>43.225</v>
      </c>
      <c r="H26" s="42">
        <f t="shared" si="2"/>
        <v>81.225</v>
      </c>
      <c r="I26" s="41">
        <f t="shared" si="3"/>
        <v>21</v>
      </c>
      <c r="J26" s="43" t="s">
        <v>33</v>
      </c>
    </row>
    <row r="27" s="32" customFormat="1" ht="23.1" customHeight="1" spans="1:10">
      <c r="A27" s="40" t="s">
        <v>328</v>
      </c>
      <c r="B27" s="17" t="s">
        <v>371</v>
      </c>
      <c r="C27" s="17" t="s">
        <v>372</v>
      </c>
      <c r="D27" s="17">
        <v>149.5</v>
      </c>
      <c r="E27" s="41">
        <f t="shared" si="0"/>
        <v>37.375</v>
      </c>
      <c r="F27" s="42">
        <v>87.33</v>
      </c>
      <c r="G27" s="42">
        <f t="shared" si="1"/>
        <v>43.665</v>
      </c>
      <c r="H27" s="42">
        <f t="shared" si="2"/>
        <v>81.04</v>
      </c>
      <c r="I27" s="41">
        <f t="shared" si="3"/>
        <v>22</v>
      </c>
      <c r="J27" s="43" t="s">
        <v>33</v>
      </c>
    </row>
    <row r="28" s="32" customFormat="1" ht="23.1" customHeight="1" spans="1:10">
      <c r="A28" s="40" t="s">
        <v>328</v>
      </c>
      <c r="B28" s="17" t="s">
        <v>373</v>
      </c>
      <c r="C28" s="17" t="s">
        <v>374</v>
      </c>
      <c r="D28" s="17">
        <v>152</v>
      </c>
      <c r="E28" s="41">
        <f t="shared" si="0"/>
        <v>38</v>
      </c>
      <c r="F28" s="42">
        <v>85.87</v>
      </c>
      <c r="G28" s="42">
        <f t="shared" si="1"/>
        <v>42.935</v>
      </c>
      <c r="H28" s="42">
        <f t="shared" si="2"/>
        <v>80.935</v>
      </c>
      <c r="I28" s="41">
        <f t="shared" si="3"/>
        <v>23</v>
      </c>
      <c r="J28" s="43" t="s">
        <v>33</v>
      </c>
    </row>
    <row r="29" s="32" customFormat="1" ht="23.1" customHeight="1" spans="1:10">
      <c r="A29" s="40" t="s">
        <v>328</v>
      </c>
      <c r="B29" s="17" t="s">
        <v>375</v>
      </c>
      <c r="C29" s="17" t="s">
        <v>376</v>
      </c>
      <c r="D29" s="17">
        <v>145.5</v>
      </c>
      <c r="E29" s="41">
        <f t="shared" si="0"/>
        <v>36.375</v>
      </c>
      <c r="F29" s="42">
        <v>88.77</v>
      </c>
      <c r="G29" s="42">
        <f t="shared" si="1"/>
        <v>44.385</v>
      </c>
      <c r="H29" s="42">
        <f t="shared" si="2"/>
        <v>80.76</v>
      </c>
      <c r="I29" s="41">
        <f t="shared" si="3"/>
        <v>24</v>
      </c>
      <c r="J29" s="43" t="s">
        <v>33</v>
      </c>
    </row>
    <row r="30" s="32" customFormat="1" ht="23.1" customHeight="1" spans="1:10">
      <c r="A30" s="40" t="s">
        <v>328</v>
      </c>
      <c r="B30" s="17" t="s">
        <v>377</v>
      </c>
      <c r="C30" s="17" t="s">
        <v>378</v>
      </c>
      <c r="D30" s="17">
        <v>153</v>
      </c>
      <c r="E30" s="41">
        <f t="shared" si="0"/>
        <v>38.25</v>
      </c>
      <c r="F30" s="42">
        <v>84.93</v>
      </c>
      <c r="G30" s="42">
        <f t="shared" si="1"/>
        <v>42.465</v>
      </c>
      <c r="H30" s="42">
        <f t="shared" si="2"/>
        <v>80.715</v>
      </c>
      <c r="I30" s="41">
        <f t="shared" si="3"/>
        <v>25</v>
      </c>
      <c r="J30" s="43" t="s">
        <v>33</v>
      </c>
    </row>
    <row r="31" s="32" customFormat="1" ht="23.1" customHeight="1" spans="1:10">
      <c r="A31" s="40" t="s">
        <v>328</v>
      </c>
      <c r="B31" s="17" t="s">
        <v>379</v>
      </c>
      <c r="C31" s="17" t="s">
        <v>380</v>
      </c>
      <c r="D31" s="17">
        <v>149</v>
      </c>
      <c r="E31" s="41">
        <f t="shared" si="0"/>
        <v>37.25</v>
      </c>
      <c r="F31" s="42">
        <v>86.42</v>
      </c>
      <c r="G31" s="42">
        <f t="shared" si="1"/>
        <v>43.21</v>
      </c>
      <c r="H31" s="42">
        <f t="shared" si="2"/>
        <v>80.46</v>
      </c>
      <c r="I31" s="41">
        <f t="shared" si="3"/>
        <v>26</v>
      </c>
      <c r="J31" s="43"/>
    </row>
    <row r="32" s="32" customFormat="1" ht="23.1" customHeight="1" spans="1:10">
      <c r="A32" s="40" t="s">
        <v>328</v>
      </c>
      <c r="B32" s="17" t="s">
        <v>381</v>
      </c>
      <c r="C32" s="17" t="s">
        <v>382</v>
      </c>
      <c r="D32" s="17">
        <v>158</v>
      </c>
      <c r="E32" s="41">
        <f t="shared" si="0"/>
        <v>39.5</v>
      </c>
      <c r="F32" s="42">
        <v>81.75</v>
      </c>
      <c r="G32" s="42">
        <f t="shared" si="1"/>
        <v>40.875</v>
      </c>
      <c r="H32" s="42">
        <f t="shared" si="2"/>
        <v>80.375</v>
      </c>
      <c r="I32" s="41">
        <f t="shared" si="3"/>
        <v>27</v>
      </c>
      <c r="J32" s="43"/>
    </row>
    <row r="33" s="32" customFormat="1" ht="23.1" customHeight="1" spans="1:10">
      <c r="A33" s="40" t="s">
        <v>328</v>
      </c>
      <c r="B33" s="17" t="s">
        <v>383</v>
      </c>
      <c r="C33" s="17" t="s">
        <v>384</v>
      </c>
      <c r="D33" s="17">
        <v>147</v>
      </c>
      <c r="E33" s="41">
        <f t="shared" si="0"/>
        <v>36.75</v>
      </c>
      <c r="F33" s="42">
        <v>87.2</v>
      </c>
      <c r="G33" s="42">
        <f t="shared" si="1"/>
        <v>43.6</v>
      </c>
      <c r="H33" s="42">
        <f t="shared" si="2"/>
        <v>80.35</v>
      </c>
      <c r="I33" s="41">
        <f t="shared" si="3"/>
        <v>28</v>
      </c>
      <c r="J33" s="43"/>
    </row>
    <row r="34" s="32" customFormat="1" ht="23.1" customHeight="1" spans="1:10">
      <c r="A34" s="40" t="s">
        <v>328</v>
      </c>
      <c r="B34" s="17" t="s">
        <v>385</v>
      </c>
      <c r="C34" s="17" t="s">
        <v>386</v>
      </c>
      <c r="D34" s="17">
        <v>148</v>
      </c>
      <c r="E34" s="41">
        <f t="shared" si="0"/>
        <v>37</v>
      </c>
      <c r="F34" s="42">
        <v>86.67</v>
      </c>
      <c r="G34" s="42">
        <f t="shared" si="1"/>
        <v>43.335</v>
      </c>
      <c r="H34" s="42">
        <f t="shared" si="2"/>
        <v>80.335</v>
      </c>
      <c r="I34" s="41">
        <f t="shared" si="3"/>
        <v>29</v>
      </c>
      <c r="J34" s="43"/>
    </row>
    <row r="35" s="32" customFormat="1" ht="23.1" customHeight="1" spans="1:10">
      <c r="A35" s="40" t="s">
        <v>328</v>
      </c>
      <c r="B35" s="17" t="s">
        <v>387</v>
      </c>
      <c r="C35" s="17" t="s">
        <v>388</v>
      </c>
      <c r="D35" s="17">
        <v>152</v>
      </c>
      <c r="E35" s="41">
        <f t="shared" si="0"/>
        <v>38</v>
      </c>
      <c r="F35" s="42">
        <v>84.23</v>
      </c>
      <c r="G35" s="42">
        <f t="shared" si="1"/>
        <v>42.115</v>
      </c>
      <c r="H35" s="42">
        <f t="shared" si="2"/>
        <v>80.115</v>
      </c>
      <c r="I35" s="41">
        <f t="shared" si="3"/>
        <v>30</v>
      </c>
      <c r="J35" s="43"/>
    </row>
    <row r="36" s="32" customFormat="1" ht="23.1" customHeight="1" spans="1:10">
      <c r="A36" s="40" t="s">
        <v>328</v>
      </c>
      <c r="B36" s="17" t="s">
        <v>389</v>
      </c>
      <c r="C36" s="17" t="s">
        <v>390</v>
      </c>
      <c r="D36" s="17">
        <v>147.5</v>
      </c>
      <c r="E36" s="41">
        <f t="shared" si="0"/>
        <v>36.875</v>
      </c>
      <c r="F36" s="42">
        <v>86.4</v>
      </c>
      <c r="G36" s="42">
        <f t="shared" si="1"/>
        <v>43.2</v>
      </c>
      <c r="H36" s="42">
        <f t="shared" si="2"/>
        <v>80.075</v>
      </c>
      <c r="I36" s="41">
        <f t="shared" si="3"/>
        <v>31</v>
      </c>
      <c r="J36" s="43"/>
    </row>
    <row r="37" s="32" customFormat="1" ht="23.1" customHeight="1" spans="1:10">
      <c r="A37" s="40" t="s">
        <v>328</v>
      </c>
      <c r="B37" s="17" t="s">
        <v>391</v>
      </c>
      <c r="C37" s="17" t="s">
        <v>392</v>
      </c>
      <c r="D37" s="17">
        <v>145.5</v>
      </c>
      <c r="E37" s="41">
        <f t="shared" si="0"/>
        <v>36.375</v>
      </c>
      <c r="F37" s="42">
        <v>87.13</v>
      </c>
      <c r="G37" s="42">
        <f t="shared" si="1"/>
        <v>43.565</v>
      </c>
      <c r="H37" s="42">
        <f t="shared" si="2"/>
        <v>79.94</v>
      </c>
      <c r="I37" s="41">
        <f t="shared" si="3"/>
        <v>32</v>
      </c>
      <c r="J37" s="43"/>
    </row>
    <row r="38" s="32" customFormat="1" ht="23.1" customHeight="1" spans="1:10">
      <c r="A38" s="40" t="s">
        <v>328</v>
      </c>
      <c r="B38" s="17" t="s">
        <v>393</v>
      </c>
      <c r="C38" s="17" t="s">
        <v>394</v>
      </c>
      <c r="D38" s="17">
        <v>151</v>
      </c>
      <c r="E38" s="41">
        <f t="shared" si="0"/>
        <v>37.75</v>
      </c>
      <c r="F38" s="42">
        <v>84.15</v>
      </c>
      <c r="G38" s="42">
        <f t="shared" si="1"/>
        <v>42.075</v>
      </c>
      <c r="H38" s="42">
        <f t="shared" si="2"/>
        <v>79.825</v>
      </c>
      <c r="I38" s="41">
        <f t="shared" si="3"/>
        <v>33</v>
      </c>
      <c r="J38" s="43"/>
    </row>
    <row r="39" s="32" customFormat="1" ht="23.1" customHeight="1" spans="1:10">
      <c r="A39" s="40" t="s">
        <v>328</v>
      </c>
      <c r="B39" s="17" t="s">
        <v>395</v>
      </c>
      <c r="C39" s="17" t="s">
        <v>396</v>
      </c>
      <c r="D39" s="17">
        <v>150.5</v>
      </c>
      <c r="E39" s="41">
        <f t="shared" si="0"/>
        <v>37.625</v>
      </c>
      <c r="F39" s="42">
        <v>83.92</v>
      </c>
      <c r="G39" s="42">
        <f t="shared" si="1"/>
        <v>41.96</v>
      </c>
      <c r="H39" s="42">
        <f t="shared" si="2"/>
        <v>79.585</v>
      </c>
      <c r="I39" s="41">
        <f t="shared" ref="I39:I55" si="4">RANK(H39,$H$6:$H$55)</f>
        <v>34</v>
      </c>
      <c r="J39" s="43"/>
    </row>
    <row r="40" s="32" customFormat="1" ht="23.1" customHeight="1" spans="1:10">
      <c r="A40" s="40" t="s">
        <v>328</v>
      </c>
      <c r="B40" s="17" t="s">
        <v>397</v>
      </c>
      <c r="C40" s="17" t="s">
        <v>398</v>
      </c>
      <c r="D40" s="17">
        <v>150</v>
      </c>
      <c r="E40" s="41">
        <f t="shared" si="0"/>
        <v>37.5</v>
      </c>
      <c r="F40" s="42">
        <v>84</v>
      </c>
      <c r="G40" s="42">
        <f t="shared" si="1"/>
        <v>42</v>
      </c>
      <c r="H40" s="42">
        <f t="shared" si="2"/>
        <v>79.5</v>
      </c>
      <c r="I40" s="41">
        <f t="shared" si="4"/>
        <v>35</v>
      </c>
      <c r="J40" s="43"/>
    </row>
    <row r="41" s="32" customFormat="1" ht="23.1" customHeight="1" spans="1:10">
      <c r="A41" s="40" t="s">
        <v>328</v>
      </c>
      <c r="B41" s="17" t="s">
        <v>399</v>
      </c>
      <c r="C41" s="17" t="s">
        <v>400</v>
      </c>
      <c r="D41" s="17">
        <v>147</v>
      </c>
      <c r="E41" s="41">
        <f t="shared" si="0"/>
        <v>36.75</v>
      </c>
      <c r="F41" s="42">
        <v>85.44</v>
      </c>
      <c r="G41" s="42">
        <f t="shared" si="1"/>
        <v>42.72</v>
      </c>
      <c r="H41" s="42">
        <f t="shared" si="2"/>
        <v>79.47</v>
      </c>
      <c r="I41" s="41">
        <f t="shared" si="4"/>
        <v>36</v>
      </c>
      <c r="J41" s="43"/>
    </row>
    <row r="42" s="32" customFormat="1" ht="23.1" customHeight="1" spans="1:10">
      <c r="A42" s="40" t="s">
        <v>328</v>
      </c>
      <c r="B42" s="17" t="s">
        <v>401</v>
      </c>
      <c r="C42" s="17" t="s">
        <v>402</v>
      </c>
      <c r="D42" s="17">
        <v>144.5</v>
      </c>
      <c r="E42" s="41">
        <f t="shared" si="0"/>
        <v>36.125</v>
      </c>
      <c r="F42" s="42">
        <v>86.42</v>
      </c>
      <c r="G42" s="42">
        <f t="shared" si="1"/>
        <v>43.21</v>
      </c>
      <c r="H42" s="42">
        <f t="shared" si="2"/>
        <v>79.335</v>
      </c>
      <c r="I42" s="41">
        <f t="shared" si="4"/>
        <v>37</v>
      </c>
      <c r="J42" s="43"/>
    </row>
    <row r="43" s="32" customFormat="1" ht="23.1" customHeight="1" spans="1:10">
      <c r="A43" s="40" t="s">
        <v>328</v>
      </c>
      <c r="B43" s="17" t="s">
        <v>403</v>
      </c>
      <c r="C43" s="17" t="s">
        <v>404</v>
      </c>
      <c r="D43" s="17">
        <v>147.5</v>
      </c>
      <c r="E43" s="41">
        <f t="shared" si="0"/>
        <v>36.875</v>
      </c>
      <c r="F43" s="42">
        <v>84.87</v>
      </c>
      <c r="G43" s="42">
        <f t="shared" si="1"/>
        <v>42.435</v>
      </c>
      <c r="H43" s="42">
        <f t="shared" si="2"/>
        <v>79.31</v>
      </c>
      <c r="I43" s="41">
        <f t="shared" si="4"/>
        <v>38</v>
      </c>
      <c r="J43" s="43"/>
    </row>
    <row r="44" s="32" customFormat="1" ht="23.1" customHeight="1" spans="1:10">
      <c r="A44" s="40" t="s">
        <v>328</v>
      </c>
      <c r="B44" s="17" t="s">
        <v>405</v>
      </c>
      <c r="C44" s="17" t="s">
        <v>406</v>
      </c>
      <c r="D44" s="17">
        <v>151</v>
      </c>
      <c r="E44" s="41">
        <f t="shared" si="0"/>
        <v>37.75</v>
      </c>
      <c r="F44" s="42">
        <v>82.8</v>
      </c>
      <c r="G44" s="42">
        <f t="shared" si="1"/>
        <v>41.4</v>
      </c>
      <c r="H44" s="42">
        <f t="shared" si="2"/>
        <v>79.15</v>
      </c>
      <c r="I44" s="41">
        <f t="shared" si="4"/>
        <v>39</v>
      </c>
      <c r="J44" s="43"/>
    </row>
    <row r="45" s="32" customFormat="1" ht="23.1" customHeight="1" spans="1:10">
      <c r="A45" s="40" t="s">
        <v>328</v>
      </c>
      <c r="B45" s="17" t="s">
        <v>407</v>
      </c>
      <c r="C45" s="17" t="s">
        <v>408</v>
      </c>
      <c r="D45" s="17">
        <v>146.5</v>
      </c>
      <c r="E45" s="41">
        <f t="shared" si="0"/>
        <v>36.625</v>
      </c>
      <c r="F45" s="42">
        <v>84.32</v>
      </c>
      <c r="G45" s="42">
        <f t="shared" si="1"/>
        <v>42.16</v>
      </c>
      <c r="H45" s="42">
        <f t="shared" si="2"/>
        <v>78.785</v>
      </c>
      <c r="I45" s="41">
        <f t="shared" si="4"/>
        <v>40</v>
      </c>
      <c r="J45" s="43"/>
    </row>
    <row r="46" s="32" customFormat="1" ht="23.1" customHeight="1" spans="1:10">
      <c r="A46" s="40" t="s">
        <v>328</v>
      </c>
      <c r="B46" s="17" t="s">
        <v>409</v>
      </c>
      <c r="C46" s="17" t="s">
        <v>410</v>
      </c>
      <c r="D46" s="17">
        <v>151.5</v>
      </c>
      <c r="E46" s="41">
        <f t="shared" si="0"/>
        <v>37.875</v>
      </c>
      <c r="F46" s="42">
        <v>81.38</v>
      </c>
      <c r="G46" s="42">
        <f t="shared" si="1"/>
        <v>40.69</v>
      </c>
      <c r="H46" s="42">
        <f t="shared" si="2"/>
        <v>78.565</v>
      </c>
      <c r="I46" s="41">
        <f t="shared" si="4"/>
        <v>41</v>
      </c>
      <c r="J46" s="43"/>
    </row>
    <row r="47" s="32" customFormat="1" ht="23.1" customHeight="1" spans="1:10">
      <c r="A47" s="40" t="s">
        <v>328</v>
      </c>
      <c r="B47" s="17" t="s">
        <v>411</v>
      </c>
      <c r="C47" s="17" t="s">
        <v>412</v>
      </c>
      <c r="D47" s="17">
        <v>144.5</v>
      </c>
      <c r="E47" s="41">
        <f t="shared" si="0"/>
        <v>36.125</v>
      </c>
      <c r="F47" s="42">
        <v>84.77</v>
      </c>
      <c r="G47" s="42">
        <f t="shared" si="1"/>
        <v>42.385</v>
      </c>
      <c r="H47" s="42">
        <f t="shared" si="2"/>
        <v>78.51</v>
      </c>
      <c r="I47" s="41">
        <f t="shared" si="4"/>
        <v>42</v>
      </c>
      <c r="J47" s="43"/>
    </row>
    <row r="48" s="32" customFormat="1" ht="23.1" customHeight="1" spans="1:10">
      <c r="A48" s="40" t="s">
        <v>328</v>
      </c>
      <c r="B48" s="17" t="s">
        <v>413</v>
      </c>
      <c r="C48" s="17" t="s">
        <v>414</v>
      </c>
      <c r="D48" s="17">
        <v>145.5</v>
      </c>
      <c r="E48" s="41">
        <f t="shared" si="0"/>
        <v>36.375</v>
      </c>
      <c r="F48" s="42">
        <v>84</v>
      </c>
      <c r="G48" s="42">
        <f t="shared" si="1"/>
        <v>42</v>
      </c>
      <c r="H48" s="42">
        <f t="shared" si="2"/>
        <v>78.375</v>
      </c>
      <c r="I48" s="41">
        <f t="shared" si="4"/>
        <v>43</v>
      </c>
      <c r="J48" s="43"/>
    </row>
    <row r="49" s="32" customFormat="1" ht="23.1" customHeight="1" spans="1:10">
      <c r="A49" s="40" t="s">
        <v>328</v>
      </c>
      <c r="B49" s="17" t="s">
        <v>415</v>
      </c>
      <c r="C49" s="17" t="s">
        <v>416</v>
      </c>
      <c r="D49" s="17">
        <v>141.5</v>
      </c>
      <c r="E49" s="41">
        <f t="shared" si="0"/>
        <v>35.375</v>
      </c>
      <c r="F49" s="42">
        <v>84.54</v>
      </c>
      <c r="G49" s="42">
        <f t="shared" si="1"/>
        <v>42.27</v>
      </c>
      <c r="H49" s="42">
        <f t="shared" si="2"/>
        <v>77.645</v>
      </c>
      <c r="I49" s="41">
        <f t="shared" si="4"/>
        <v>44</v>
      </c>
      <c r="J49" s="43"/>
    </row>
    <row r="50" s="32" customFormat="1" ht="23.1" customHeight="1" spans="1:10">
      <c r="A50" s="40" t="s">
        <v>328</v>
      </c>
      <c r="B50" s="17" t="s">
        <v>417</v>
      </c>
      <c r="C50" s="17" t="s">
        <v>418</v>
      </c>
      <c r="D50" s="17">
        <v>140.5</v>
      </c>
      <c r="E50" s="41">
        <f t="shared" si="0"/>
        <v>35.125</v>
      </c>
      <c r="F50" s="42">
        <v>84.17</v>
      </c>
      <c r="G50" s="42">
        <f t="shared" si="1"/>
        <v>42.085</v>
      </c>
      <c r="H50" s="42">
        <f t="shared" si="2"/>
        <v>77.21</v>
      </c>
      <c r="I50" s="41">
        <f t="shared" si="4"/>
        <v>45</v>
      </c>
      <c r="J50" s="43"/>
    </row>
    <row r="51" s="32" customFormat="1" ht="23.1" customHeight="1" spans="1:10">
      <c r="A51" s="40" t="s">
        <v>328</v>
      </c>
      <c r="B51" s="17" t="s">
        <v>419</v>
      </c>
      <c r="C51" s="17" t="s">
        <v>420</v>
      </c>
      <c r="D51" s="17">
        <v>141</v>
      </c>
      <c r="E51" s="41">
        <f t="shared" si="0"/>
        <v>35.25</v>
      </c>
      <c r="F51" s="42">
        <v>83.68</v>
      </c>
      <c r="G51" s="42">
        <f t="shared" si="1"/>
        <v>41.84</v>
      </c>
      <c r="H51" s="42">
        <f t="shared" si="2"/>
        <v>77.09</v>
      </c>
      <c r="I51" s="41">
        <f t="shared" si="4"/>
        <v>46</v>
      </c>
      <c r="J51" s="43"/>
    </row>
    <row r="52" s="32" customFormat="1" ht="23.1" customHeight="1" spans="1:10">
      <c r="A52" s="40" t="s">
        <v>328</v>
      </c>
      <c r="B52" s="17" t="s">
        <v>421</v>
      </c>
      <c r="C52" s="17" t="s">
        <v>422</v>
      </c>
      <c r="D52" s="17">
        <v>140.5</v>
      </c>
      <c r="E52" s="41">
        <f t="shared" si="0"/>
        <v>35.125</v>
      </c>
      <c r="F52" s="42">
        <v>78.68</v>
      </c>
      <c r="G52" s="42">
        <f t="shared" si="1"/>
        <v>39.34</v>
      </c>
      <c r="H52" s="42">
        <f t="shared" si="2"/>
        <v>74.465</v>
      </c>
      <c r="I52" s="41">
        <f t="shared" si="4"/>
        <v>47</v>
      </c>
      <c r="J52" s="43"/>
    </row>
    <row r="53" s="32" customFormat="1" ht="23.1" customHeight="1" spans="1:10">
      <c r="A53" s="40" t="s">
        <v>328</v>
      </c>
      <c r="B53" s="17" t="s">
        <v>423</v>
      </c>
      <c r="C53" s="17" t="s">
        <v>424</v>
      </c>
      <c r="D53" s="17">
        <v>146</v>
      </c>
      <c r="E53" s="41">
        <f t="shared" si="0"/>
        <v>36.5</v>
      </c>
      <c r="F53" s="42">
        <v>75.78</v>
      </c>
      <c r="G53" s="42">
        <f t="shared" si="1"/>
        <v>37.89</v>
      </c>
      <c r="H53" s="42">
        <f t="shared" si="2"/>
        <v>74.39</v>
      </c>
      <c r="I53" s="41">
        <f t="shared" si="4"/>
        <v>48</v>
      </c>
      <c r="J53" s="43"/>
    </row>
    <row r="54" s="32" customFormat="1" ht="23.1" customHeight="1" spans="1:10">
      <c r="A54" s="40" t="s">
        <v>328</v>
      </c>
      <c r="B54" s="17" t="s">
        <v>425</v>
      </c>
      <c r="C54" s="17" t="s">
        <v>426</v>
      </c>
      <c r="D54" s="17">
        <v>141</v>
      </c>
      <c r="E54" s="41">
        <f t="shared" si="0"/>
        <v>35.25</v>
      </c>
      <c r="F54" s="42">
        <v>76.88</v>
      </c>
      <c r="G54" s="42">
        <f t="shared" si="1"/>
        <v>38.44</v>
      </c>
      <c r="H54" s="42">
        <f t="shared" si="2"/>
        <v>73.69</v>
      </c>
      <c r="I54" s="41">
        <f t="shared" si="4"/>
        <v>49</v>
      </c>
      <c r="J54" s="43"/>
    </row>
    <row r="55" s="32" customFormat="1" ht="23.1" customHeight="1" spans="1:10">
      <c r="A55" s="34" t="s">
        <v>328</v>
      </c>
      <c r="B55" s="22" t="s">
        <v>427</v>
      </c>
      <c r="C55" s="22" t="s">
        <v>428</v>
      </c>
      <c r="D55" s="22">
        <v>144</v>
      </c>
      <c r="E55" s="37">
        <f t="shared" si="0"/>
        <v>36</v>
      </c>
      <c r="F55" s="35">
        <v>75.2</v>
      </c>
      <c r="G55" s="35">
        <f t="shared" si="1"/>
        <v>37.6</v>
      </c>
      <c r="H55" s="35">
        <f t="shared" si="2"/>
        <v>73.6</v>
      </c>
      <c r="I55" s="37">
        <f t="shared" si="4"/>
        <v>50</v>
      </c>
      <c r="J55" s="38"/>
    </row>
    <row r="57" s="33" customFormat="1" ht="18.75" spans="1:5">
      <c r="A57" s="33" t="s">
        <v>190</v>
      </c>
      <c r="C57" s="33" t="s">
        <v>191</v>
      </c>
      <c r="E57" s="33" t="s">
        <v>192</v>
      </c>
    </row>
    <row r="58" s="33" customFormat="1" ht="18.75"/>
    <row r="59" s="33" customFormat="1" ht="18.75" spans="1:5">
      <c r="A59" s="33" t="s">
        <v>193</v>
      </c>
      <c r="E59" s="33" t="s">
        <v>194</v>
      </c>
    </row>
    <row r="60" s="33" customFormat="1" ht="18.75"/>
    <row r="61" s="33" customFormat="1" ht="18.75" spans="4:7">
      <c r="D61" s="36" t="s">
        <v>195</v>
      </c>
      <c r="E61" s="36"/>
      <c r="F61" s="36"/>
      <c r="G61" s="36"/>
    </row>
  </sheetData>
  <sortState ref="A6:J55">
    <sortCondition ref="H6:H55" descending="1"/>
  </sortState>
  <mergeCells count="6">
    <mergeCell ref="A1:J1"/>
    <mergeCell ref="A2:J2"/>
    <mergeCell ref="A3:B3"/>
    <mergeCell ref="C3:E3"/>
    <mergeCell ref="F3:G3"/>
    <mergeCell ref="D61:G61"/>
  </mergeCells>
  <printOptions horizontalCentered="1"/>
  <pageMargins left="0.354166666666667" right="0.354166666666667" top="0.984027777777778" bottom="0.984027777777778" header="0.511805555555556" footer="0.511805555555556"/>
  <pageSetup paperSize="9" orientation="landscape" horizontalDpi="600"/>
  <headerFooter>
    <oddFooter>&amp;C第 &amp;P 页，共 &amp;N 页</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10" sqref="F10"/>
    </sheetView>
  </sheetViews>
  <sheetFormatPr defaultColWidth="9" defaultRowHeight="13.5"/>
  <cols>
    <col min="1" max="1" width="15.375" customWidth="1"/>
    <col min="2" max="2" width="8.625" customWidth="1"/>
    <col min="3" max="3" width="24" customWidth="1"/>
    <col min="4" max="4" width="11.75" customWidth="1"/>
    <col min="5" max="5" width="12.125" customWidth="1"/>
    <col min="6" max="6" width="11.25" customWidth="1"/>
    <col min="7" max="7" width="11.125" customWidth="1"/>
    <col min="8" max="8" width="9.25"/>
    <col min="10" max="10" width="10.75" customWidth="1"/>
  </cols>
  <sheetData>
    <row r="1" s="1" customFormat="1" ht="42" customHeight="1" spans="1:10">
      <c r="A1" s="7" t="s">
        <v>942</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943</v>
      </c>
      <c r="B3" s="9"/>
      <c r="C3" s="10" t="s">
        <v>739</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506</v>
      </c>
      <c r="F5" s="15">
        <v>3</v>
      </c>
      <c r="G5" s="14" t="s">
        <v>507</v>
      </c>
      <c r="H5" s="14" t="s">
        <v>203</v>
      </c>
      <c r="I5" s="15">
        <v>6</v>
      </c>
      <c r="J5" s="27">
        <v>7</v>
      </c>
    </row>
    <row r="6" s="4" customFormat="1" ht="25.5" customHeight="1" spans="1:10">
      <c r="A6" s="44" t="s">
        <v>508</v>
      </c>
      <c r="B6" s="17" t="s">
        <v>944</v>
      </c>
      <c r="C6" s="17" t="s">
        <v>945</v>
      </c>
      <c r="D6" s="17">
        <v>116</v>
      </c>
      <c r="E6" s="19">
        <f t="shared" ref="E6:E9" si="0">D6*0.2</f>
        <v>23.2</v>
      </c>
      <c r="F6" s="19">
        <v>83.02</v>
      </c>
      <c r="G6" s="19">
        <f t="shared" ref="G6:G9" si="1">F6*0.6</f>
        <v>49.812</v>
      </c>
      <c r="H6" s="19">
        <f t="shared" ref="H6:H9" si="2">E6+G6</f>
        <v>73.012</v>
      </c>
      <c r="I6" s="28">
        <v>1</v>
      </c>
      <c r="J6" s="29" t="s">
        <v>33</v>
      </c>
    </row>
    <row r="7" s="4" customFormat="1" ht="25.5" customHeight="1" spans="1:10">
      <c r="A7" s="44" t="s">
        <v>508</v>
      </c>
      <c r="B7" s="17" t="s">
        <v>277</v>
      </c>
      <c r="C7" s="17" t="s">
        <v>946</v>
      </c>
      <c r="D7" s="17">
        <v>71.5</v>
      </c>
      <c r="E7" s="19">
        <f t="shared" si="0"/>
        <v>14.3</v>
      </c>
      <c r="F7" s="19">
        <v>77.66</v>
      </c>
      <c r="G7" s="19">
        <f t="shared" si="1"/>
        <v>46.596</v>
      </c>
      <c r="H7" s="19">
        <f t="shared" si="2"/>
        <v>60.896</v>
      </c>
      <c r="I7" s="28">
        <v>2</v>
      </c>
      <c r="J7" s="29" t="s">
        <v>33</v>
      </c>
    </row>
    <row r="8" s="4" customFormat="1" ht="25.5" customHeight="1" spans="1:10">
      <c r="A8" s="44" t="s">
        <v>508</v>
      </c>
      <c r="B8" s="17" t="s">
        <v>947</v>
      </c>
      <c r="C8" s="17" t="s">
        <v>948</v>
      </c>
      <c r="D8" s="17">
        <v>79</v>
      </c>
      <c r="E8" s="19">
        <f t="shared" si="0"/>
        <v>15.8</v>
      </c>
      <c r="F8" s="19">
        <v>72.54</v>
      </c>
      <c r="G8" s="19">
        <f t="shared" si="1"/>
        <v>43.524</v>
      </c>
      <c r="H8" s="19">
        <f t="shared" si="2"/>
        <v>59.324</v>
      </c>
      <c r="I8" s="28">
        <v>3</v>
      </c>
      <c r="J8" s="29"/>
    </row>
    <row r="9" s="4" customFormat="1" ht="25.5" customHeight="1" spans="1:10">
      <c r="A9" s="45" t="s">
        <v>508</v>
      </c>
      <c r="B9" s="22" t="s">
        <v>949</v>
      </c>
      <c r="C9" s="22" t="s">
        <v>950</v>
      </c>
      <c r="D9" s="22">
        <v>72</v>
      </c>
      <c r="E9" s="46">
        <f t="shared" si="0"/>
        <v>14.4</v>
      </c>
      <c r="F9" s="46">
        <v>74.56</v>
      </c>
      <c r="G9" s="46">
        <f t="shared" si="1"/>
        <v>44.736</v>
      </c>
      <c r="H9" s="46">
        <f t="shared" si="2"/>
        <v>59.136</v>
      </c>
      <c r="I9" s="47">
        <v>4</v>
      </c>
      <c r="J9" s="31"/>
    </row>
    <row r="10" customFormat="1"/>
    <row r="11" s="5" customFormat="1" ht="18.75" spans="1:5">
      <c r="A11" s="5" t="s">
        <v>190</v>
      </c>
      <c r="C11" s="5" t="s">
        <v>191</v>
      </c>
      <c r="E11" s="5" t="s">
        <v>192</v>
      </c>
    </row>
    <row r="12" s="5" customFormat="1" ht="18.75"/>
    <row r="13" s="5" customFormat="1" ht="18.75" spans="1:5">
      <c r="A13" s="5" t="s">
        <v>193</v>
      </c>
      <c r="E13" s="5" t="s">
        <v>194</v>
      </c>
    </row>
    <row r="14" s="5" customFormat="1" ht="18.75"/>
    <row r="15" s="5" customFormat="1" ht="18.75"/>
    <row r="16" s="5" customFormat="1" ht="18.75" spans="4:7">
      <c r="D16" s="25" t="s">
        <v>195</v>
      </c>
      <c r="E16" s="25"/>
      <c r="F16" s="25"/>
      <c r="G16" s="25"/>
    </row>
  </sheetData>
  <mergeCells count="6">
    <mergeCell ref="A1:J1"/>
    <mergeCell ref="A2:J2"/>
    <mergeCell ref="A3:B3"/>
    <mergeCell ref="C3:E3"/>
    <mergeCell ref="F3:G3"/>
    <mergeCell ref="D16:G1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F10" sqref="F10"/>
    </sheetView>
  </sheetViews>
  <sheetFormatPr defaultColWidth="9" defaultRowHeight="13.5"/>
  <cols>
    <col min="1" max="1" width="18.5" customWidth="1"/>
    <col min="2" max="2" width="9.625" customWidth="1"/>
    <col min="3" max="3" width="23.625" customWidth="1"/>
    <col min="5" max="5" width="12.375" customWidth="1"/>
    <col min="6" max="6" width="9.625" customWidth="1"/>
    <col min="7" max="7" width="12.375" customWidth="1"/>
    <col min="8" max="8" width="9.25"/>
    <col min="10" max="10" width="9.875" customWidth="1"/>
  </cols>
  <sheetData>
    <row r="1" s="1" customFormat="1" ht="42" customHeight="1" spans="1:10">
      <c r="A1" s="7" t="s">
        <v>951</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952</v>
      </c>
      <c r="B3" s="9"/>
      <c r="C3" s="10" t="s">
        <v>431</v>
      </c>
      <c r="D3" s="10"/>
      <c r="E3" s="10"/>
      <c r="F3" s="10" t="s">
        <v>432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506</v>
      </c>
      <c r="F5" s="15">
        <v>3</v>
      </c>
      <c r="G5" s="14" t="s">
        <v>507</v>
      </c>
      <c r="H5" s="14" t="s">
        <v>203</v>
      </c>
      <c r="I5" s="15">
        <v>6</v>
      </c>
      <c r="J5" s="27">
        <v>7</v>
      </c>
    </row>
    <row r="6" s="4" customFormat="1" ht="30" customHeight="1" spans="1:10">
      <c r="A6" s="44" t="s">
        <v>508</v>
      </c>
      <c r="B6" s="17" t="s">
        <v>953</v>
      </c>
      <c r="C6" s="17" t="s">
        <v>954</v>
      </c>
      <c r="D6" s="17">
        <v>122.5</v>
      </c>
      <c r="E6" s="19">
        <f t="shared" ref="E6:E8" si="0">D6*0.2</f>
        <v>24.5</v>
      </c>
      <c r="F6" s="19">
        <v>82.42</v>
      </c>
      <c r="G6" s="19">
        <f t="shared" ref="G6:G8" si="1">F6*0.6</f>
        <v>49.452</v>
      </c>
      <c r="H6" s="19">
        <f t="shared" ref="H6:H8" si="2">E6+G6</f>
        <v>73.952</v>
      </c>
      <c r="I6" s="28">
        <v>1</v>
      </c>
      <c r="J6" s="29" t="s">
        <v>33</v>
      </c>
    </row>
    <row r="7" s="4" customFormat="1" ht="30" customHeight="1" spans="1:10">
      <c r="A7" s="44" t="s">
        <v>508</v>
      </c>
      <c r="B7" s="17" t="s">
        <v>955</v>
      </c>
      <c r="C7" s="17" t="s">
        <v>956</v>
      </c>
      <c r="D7" s="17">
        <v>100</v>
      </c>
      <c r="E7" s="19">
        <f t="shared" si="0"/>
        <v>20</v>
      </c>
      <c r="F7" s="19">
        <v>76.86</v>
      </c>
      <c r="G7" s="19">
        <f t="shared" si="1"/>
        <v>46.116</v>
      </c>
      <c r="H7" s="19">
        <f t="shared" si="2"/>
        <v>66.116</v>
      </c>
      <c r="I7" s="28">
        <v>2</v>
      </c>
      <c r="J7" s="29"/>
    </row>
    <row r="8" s="48" customFormat="1" ht="30" customHeight="1" spans="1:10">
      <c r="A8" s="45" t="s">
        <v>508</v>
      </c>
      <c r="B8" s="22" t="s">
        <v>957</v>
      </c>
      <c r="C8" s="22" t="s">
        <v>958</v>
      </c>
      <c r="D8" s="22">
        <v>93.5</v>
      </c>
      <c r="E8" s="46">
        <f t="shared" si="0"/>
        <v>18.7</v>
      </c>
      <c r="F8" s="49">
        <v>75.1</v>
      </c>
      <c r="G8" s="46">
        <f t="shared" si="1"/>
        <v>45.06</v>
      </c>
      <c r="H8" s="46">
        <f t="shared" si="2"/>
        <v>63.76</v>
      </c>
      <c r="I8" s="47">
        <v>3</v>
      </c>
      <c r="J8" s="50"/>
    </row>
    <row r="9" customFormat="1"/>
    <row r="10" s="5" customFormat="1" ht="18.75" spans="1:5">
      <c r="A10" s="5" t="s">
        <v>190</v>
      </c>
      <c r="C10" s="5" t="s">
        <v>191</v>
      </c>
      <c r="E10" s="5" t="s">
        <v>192</v>
      </c>
    </row>
    <row r="11" s="5" customFormat="1" ht="18.75"/>
    <row r="12" s="5" customFormat="1" ht="18.75" spans="1:5">
      <c r="A12" s="5" t="s">
        <v>193</v>
      </c>
      <c r="E12" s="5" t="s">
        <v>194</v>
      </c>
    </row>
    <row r="13" s="5" customFormat="1" ht="18.75"/>
    <row r="14" s="5" customFormat="1" ht="18.75"/>
    <row r="15" s="5" customFormat="1" ht="18.75" spans="4:7">
      <c r="D15" s="25" t="s">
        <v>195</v>
      </c>
      <c r="E15" s="25"/>
      <c r="F15" s="25"/>
      <c r="G15" s="25"/>
    </row>
  </sheetData>
  <sortState ref="A3:M14">
    <sortCondition ref="C3:C14" descending="1"/>
  </sortState>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F10" sqref="F10"/>
    </sheetView>
  </sheetViews>
  <sheetFormatPr defaultColWidth="9" defaultRowHeight="13.5"/>
  <cols>
    <col min="1" max="1" width="18.5" customWidth="1"/>
    <col min="2" max="2" width="8.625" customWidth="1"/>
    <col min="3" max="3" width="23.875" customWidth="1"/>
    <col min="5" max="5" width="12" customWidth="1"/>
    <col min="6" max="6" width="9.625" customWidth="1"/>
    <col min="7" max="7" width="11.25" customWidth="1"/>
    <col min="8" max="8" width="9.25"/>
    <col min="10" max="10" width="10.25" customWidth="1"/>
  </cols>
  <sheetData>
    <row r="1" s="1" customFormat="1" ht="42" customHeight="1" spans="1:10">
      <c r="A1" s="7" t="s">
        <v>959</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960</v>
      </c>
      <c r="B3" s="9"/>
      <c r="C3" s="10" t="s">
        <v>431</v>
      </c>
      <c r="D3" s="10"/>
      <c r="E3" s="10"/>
      <c r="F3" s="10" t="s">
        <v>432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506</v>
      </c>
      <c r="F5" s="15">
        <v>3</v>
      </c>
      <c r="G5" s="14" t="s">
        <v>507</v>
      </c>
      <c r="H5" s="14" t="s">
        <v>203</v>
      </c>
      <c r="I5" s="15">
        <v>6</v>
      </c>
      <c r="J5" s="27">
        <v>7</v>
      </c>
    </row>
    <row r="6" s="4" customFormat="1" ht="30.75" customHeight="1" spans="1:10">
      <c r="A6" s="44" t="s">
        <v>550</v>
      </c>
      <c r="B6" s="17" t="s">
        <v>961</v>
      </c>
      <c r="C6" s="17" t="s">
        <v>962</v>
      </c>
      <c r="D6" s="17">
        <v>69</v>
      </c>
      <c r="E6" s="19">
        <f t="shared" ref="E6:E8" si="0">D6*0.2</f>
        <v>13.8</v>
      </c>
      <c r="F6" s="19">
        <v>90.96</v>
      </c>
      <c r="G6" s="19">
        <f t="shared" ref="G6:G8" si="1">F6*0.6</f>
        <v>54.576</v>
      </c>
      <c r="H6" s="19">
        <f t="shared" ref="H6:H8" si="2">E6+G6</f>
        <v>68.376</v>
      </c>
      <c r="I6" s="28">
        <v>1</v>
      </c>
      <c r="J6" s="29" t="s">
        <v>33</v>
      </c>
    </row>
    <row r="7" s="4" customFormat="1" ht="30.75" customHeight="1" spans="1:10">
      <c r="A7" s="44" t="s">
        <v>550</v>
      </c>
      <c r="B7" s="17" t="s">
        <v>963</v>
      </c>
      <c r="C7" s="17" t="s">
        <v>964</v>
      </c>
      <c r="D7" s="17">
        <v>77</v>
      </c>
      <c r="E7" s="19">
        <f t="shared" si="0"/>
        <v>15.4</v>
      </c>
      <c r="F7" s="19">
        <v>84.16</v>
      </c>
      <c r="G7" s="19">
        <f t="shared" si="1"/>
        <v>50.496</v>
      </c>
      <c r="H7" s="19">
        <f t="shared" si="2"/>
        <v>65.896</v>
      </c>
      <c r="I7" s="28">
        <v>2</v>
      </c>
      <c r="J7" s="29"/>
    </row>
    <row r="8" s="4" customFormat="1" ht="30.75" customHeight="1" spans="1:10">
      <c r="A8" s="45" t="s">
        <v>550</v>
      </c>
      <c r="B8" s="22" t="s">
        <v>965</v>
      </c>
      <c r="C8" s="22" t="s">
        <v>966</v>
      </c>
      <c r="D8" s="22">
        <v>63.5</v>
      </c>
      <c r="E8" s="46">
        <f t="shared" si="0"/>
        <v>12.7</v>
      </c>
      <c r="F8" s="46">
        <v>0</v>
      </c>
      <c r="G8" s="46">
        <f t="shared" si="1"/>
        <v>0</v>
      </c>
      <c r="H8" s="46">
        <f t="shared" si="2"/>
        <v>12.7</v>
      </c>
      <c r="I8" s="47">
        <v>3</v>
      </c>
      <c r="J8" s="31" t="s">
        <v>189</v>
      </c>
    </row>
    <row r="9" customFormat="1"/>
    <row r="10" s="5" customFormat="1" ht="18.75" spans="1:5">
      <c r="A10" s="5" t="s">
        <v>190</v>
      </c>
      <c r="C10" s="5" t="s">
        <v>191</v>
      </c>
      <c r="E10" s="5" t="s">
        <v>192</v>
      </c>
    </row>
    <row r="11" s="5" customFormat="1" ht="18.75"/>
    <row r="12" s="5" customFormat="1" ht="18.75" spans="1:5">
      <c r="A12" s="5" t="s">
        <v>193</v>
      </c>
      <c r="E12" s="5" t="s">
        <v>194</v>
      </c>
    </row>
    <row r="13" s="5" customFormat="1" ht="18.75"/>
    <row r="14" s="5" customFormat="1" ht="18.75"/>
    <row r="15" s="5" customFormat="1" ht="18.75" spans="4:7">
      <c r="D15" s="25" t="s">
        <v>195</v>
      </c>
      <c r="E15" s="25"/>
      <c r="F15" s="25"/>
      <c r="G15" s="25"/>
    </row>
  </sheetData>
  <sortState ref="A3:M19">
    <sortCondition ref="C3:C19" descending="1"/>
  </sortState>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10" sqref="F10"/>
    </sheetView>
  </sheetViews>
  <sheetFormatPr defaultColWidth="9" defaultRowHeight="13.5"/>
  <cols>
    <col min="1" max="1" width="12.25" customWidth="1"/>
    <col min="2" max="2" width="10.875" customWidth="1"/>
    <col min="3" max="3" width="23.625" customWidth="1"/>
    <col min="5" max="5" width="13.75" customWidth="1"/>
    <col min="6" max="6" width="9.25"/>
    <col min="7" max="7" width="15.5" customWidth="1"/>
    <col min="8" max="8" width="9.25"/>
    <col min="10" max="10" width="11" customWidth="1"/>
  </cols>
  <sheetData>
    <row r="1" s="1" customFormat="1" ht="42" customHeight="1" spans="1:10">
      <c r="A1" s="7" t="s">
        <v>967</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968</v>
      </c>
      <c r="B3" s="9"/>
      <c r="C3" s="10" t="s">
        <v>739</v>
      </c>
      <c r="D3" s="10"/>
      <c r="E3" s="10"/>
      <c r="F3" s="10" t="s">
        <v>312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28.5" customHeight="1" spans="1:10">
      <c r="A6" s="40" t="s">
        <v>609</v>
      </c>
      <c r="B6" s="17" t="s">
        <v>969</v>
      </c>
      <c r="C6" s="17" t="s">
        <v>970</v>
      </c>
      <c r="D6" s="17">
        <v>144.5</v>
      </c>
      <c r="E6" s="41">
        <f>D6*0.25</f>
        <v>36.125</v>
      </c>
      <c r="F6" s="42">
        <v>83.6</v>
      </c>
      <c r="G6" s="42">
        <f t="shared" ref="G6:G9" si="0">F6*0.5</f>
        <v>41.8</v>
      </c>
      <c r="H6" s="42">
        <f t="shared" ref="H6:H9" si="1">E6+G6</f>
        <v>77.925</v>
      </c>
      <c r="I6" s="41">
        <f>RANK(H6,H$6:H$9)</f>
        <v>1</v>
      </c>
      <c r="J6" s="43" t="s">
        <v>33</v>
      </c>
    </row>
    <row r="7" s="32" customFormat="1" ht="28.5" customHeight="1" spans="1:10">
      <c r="A7" s="40" t="s">
        <v>609</v>
      </c>
      <c r="B7" s="17" t="s">
        <v>971</v>
      </c>
      <c r="C7" s="17" t="s">
        <v>972</v>
      </c>
      <c r="D7" s="17">
        <v>109.5</v>
      </c>
      <c r="E7" s="41">
        <f>D7*0.25</f>
        <v>27.375</v>
      </c>
      <c r="F7" s="42">
        <v>83</v>
      </c>
      <c r="G7" s="42">
        <f t="shared" si="0"/>
        <v>41.5</v>
      </c>
      <c r="H7" s="42">
        <f t="shared" si="1"/>
        <v>68.875</v>
      </c>
      <c r="I7" s="41">
        <f>RANK(H7,H$6:H$9)</f>
        <v>2</v>
      </c>
      <c r="J7" s="43" t="s">
        <v>33</v>
      </c>
    </row>
    <row r="8" s="32" customFormat="1" ht="28.5" customHeight="1" spans="1:10">
      <c r="A8" s="40" t="s">
        <v>609</v>
      </c>
      <c r="B8" s="17" t="s">
        <v>973</v>
      </c>
      <c r="C8" s="17" t="s">
        <v>974</v>
      </c>
      <c r="D8" s="17">
        <v>110.5</v>
      </c>
      <c r="E8" s="41">
        <f>D8*0.25</f>
        <v>27.625</v>
      </c>
      <c r="F8" s="42">
        <v>81.2</v>
      </c>
      <c r="G8" s="42">
        <f t="shared" si="0"/>
        <v>40.6</v>
      </c>
      <c r="H8" s="42">
        <f t="shared" si="1"/>
        <v>68.225</v>
      </c>
      <c r="I8" s="41">
        <f>RANK(H8,H$6:H$9)</f>
        <v>3</v>
      </c>
      <c r="J8" s="43"/>
    </row>
    <row r="9" s="32" customFormat="1" ht="28.5" customHeight="1" spans="1:10">
      <c r="A9" s="34" t="s">
        <v>609</v>
      </c>
      <c r="B9" s="22" t="s">
        <v>975</v>
      </c>
      <c r="C9" s="22" t="s">
        <v>976</v>
      </c>
      <c r="D9" s="22">
        <v>110.5</v>
      </c>
      <c r="E9" s="37">
        <f>D9*0.25</f>
        <v>27.625</v>
      </c>
      <c r="F9" s="35">
        <v>0</v>
      </c>
      <c r="G9" s="35">
        <f t="shared" si="0"/>
        <v>0</v>
      </c>
      <c r="H9" s="35">
        <f t="shared" si="1"/>
        <v>27.625</v>
      </c>
      <c r="I9" s="37">
        <f>RANK(H9,H$6:H$9)</f>
        <v>4</v>
      </c>
      <c r="J9" s="38" t="s">
        <v>189</v>
      </c>
    </row>
    <row r="11" s="33" customFormat="1" ht="18.75" spans="1:5">
      <c r="A11" s="33" t="s">
        <v>190</v>
      </c>
      <c r="C11" s="33" t="s">
        <v>191</v>
      </c>
      <c r="E11" s="33" t="s">
        <v>192</v>
      </c>
    </row>
    <row r="12" s="33" customFormat="1" ht="18.75"/>
    <row r="13" s="33" customFormat="1" ht="18.75" spans="1:5">
      <c r="A13" s="33" t="s">
        <v>193</v>
      </c>
      <c r="E13" s="33" t="s">
        <v>194</v>
      </c>
    </row>
    <row r="14" s="33" customFormat="1" ht="18.75"/>
    <row r="15" s="33" customFormat="1" ht="18.75"/>
    <row r="16" s="33" customFormat="1" ht="18.75" spans="4:7">
      <c r="D16" s="36" t="s">
        <v>195</v>
      </c>
      <c r="E16" s="36"/>
      <c r="F16" s="36"/>
      <c r="G16" s="36"/>
    </row>
  </sheetData>
  <sortState ref="A6:J9">
    <sortCondition ref="H6:H9" descending="1"/>
  </sortState>
  <mergeCells count="6">
    <mergeCell ref="A1:J1"/>
    <mergeCell ref="A2:J2"/>
    <mergeCell ref="A3:B3"/>
    <mergeCell ref="C3:E3"/>
    <mergeCell ref="F3:G3"/>
    <mergeCell ref="D16:G1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F10" sqref="F10"/>
    </sheetView>
  </sheetViews>
  <sheetFormatPr defaultColWidth="9" defaultRowHeight="13.5"/>
  <cols>
    <col min="1" max="1" width="18.5" customWidth="1"/>
    <col min="2" max="2" width="9.375" customWidth="1"/>
    <col min="3" max="3" width="23.25" customWidth="1"/>
    <col min="4" max="4" width="11.75" customWidth="1"/>
    <col min="5" max="5" width="14" customWidth="1"/>
    <col min="6" max="6" width="9.25"/>
    <col min="7" max="7" width="13.25" customWidth="1"/>
    <col min="8" max="8" width="9.25"/>
    <col min="10" max="10" width="10.125" customWidth="1"/>
  </cols>
  <sheetData>
    <row r="1" s="1" customFormat="1" ht="42" customHeight="1" spans="1:10">
      <c r="A1" s="7" t="s">
        <v>977</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978</v>
      </c>
      <c r="B3" s="9"/>
      <c r="C3" s="10" t="s">
        <v>734</v>
      </c>
      <c r="D3" s="10"/>
      <c r="E3" s="10"/>
      <c r="F3" s="10" t="s">
        <v>432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42" customHeight="1" spans="1:10">
      <c r="A6" s="34" t="s">
        <v>609</v>
      </c>
      <c r="B6" s="39" t="s">
        <v>979</v>
      </c>
      <c r="C6" s="22" t="s">
        <v>980</v>
      </c>
      <c r="D6" s="22" t="s">
        <v>981</v>
      </c>
      <c r="E6" s="35">
        <f>D6*0.25</f>
        <v>27.25</v>
      </c>
      <c r="F6" s="35">
        <v>81.4</v>
      </c>
      <c r="G6" s="35">
        <f>F6*0.5</f>
        <v>40.7</v>
      </c>
      <c r="H6" s="35">
        <f>E6+G6</f>
        <v>67.95</v>
      </c>
      <c r="I6" s="37">
        <v>1</v>
      </c>
      <c r="J6" s="38" t="s">
        <v>33</v>
      </c>
    </row>
    <row r="8" s="33" customFormat="1" ht="18.75" spans="1:5">
      <c r="A8" s="33" t="s">
        <v>190</v>
      </c>
      <c r="C8" s="33" t="s">
        <v>191</v>
      </c>
      <c r="E8" s="33" t="s">
        <v>192</v>
      </c>
    </row>
    <row r="9" s="33" customFormat="1" ht="18.75"/>
    <row r="10" s="33" customFormat="1" ht="18.75" spans="1:5">
      <c r="A10" s="33" t="s">
        <v>193</v>
      </c>
      <c r="E10" s="33" t="s">
        <v>194</v>
      </c>
    </row>
    <row r="11" s="33" customFormat="1" ht="18.75"/>
    <row r="12" s="33" customFormat="1" ht="18.75"/>
    <row r="13" s="33" customFormat="1" ht="18.75" spans="4:7">
      <c r="D13" s="36" t="s">
        <v>195</v>
      </c>
      <c r="E13" s="36"/>
      <c r="F13" s="36"/>
      <c r="G13" s="36"/>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E6" sqref="E6"/>
    </sheetView>
  </sheetViews>
  <sheetFormatPr defaultColWidth="9" defaultRowHeight="13.5"/>
  <cols>
    <col min="1" max="1" width="11.75" customWidth="1"/>
    <col min="2" max="2" width="9.125" customWidth="1"/>
    <col min="3" max="3" width="22.75" customWidth="1"/>
    <col min="4" max="4" width="10.875" customWidth="1"/>
    <col min="5" max="5" width="12.75" customWidth="1"/>
    <col min="6" max="6" width="9.25"/>
    <col min="7" max="7" width="13.25" customWidth="1"/>
    <col min="8" max="8" width="9.25"/>
    <col min="10" max="10" width="9.75" customWidth="1"/>
  </cols>
  <sheetData>
    <row r="1" s="1" customFormat="1" ht="42" customHeight="1" spans="1:10">
      <c r="A1" s="7" t="s">
        <v>982</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983</v>
      </c>
      <c r="B3" s="9"/>
      <c r="C3" s="10" t="s">
        <v>734</v>
      </c>
      <c r="D3" s="10"/>
      <c r="E3" s="10"/>
      <c r="F3" s="10" t="s">
        <v>432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32" customFormat="1" ht="42" customHeight="1" spans="1:10">
      <c r="A6" s="34" t="s">
        <v>609</v>
      </c>
      <c r="B6" s="22" t="s">
        <v>984</v>
      </c>
      <c r="C6" s="22" t="s">
        <v>985</v>
      </c>
      <c r="D6" s="22">
        <v>85</v>
      </c>
      <c r="E6" s="35">
        <f>D6*0.25</f>
        <v>21.25</v>
      </c>
      <c r="F6" s="35">
        <v>78.6</v>
      </c>
      <c r="G6" s="35">
        <f>F6*0.5</f>
        <v>39.3</v>
      </c>
      <c r="H6" s="35">
        <f>E6+G6</f>
        <v>60.55</v>
      </c>
      <c r="I6" s="37">
        <v>1</v>
      </c>
      <c r="J6" s="38" t="s">
        <v>33</v>
      </c>
    </row>
    <row r="8" s="33" customFormat="1" ht="18.75" spans="1:5">
      <c r="A8" s="33" t="s">
        <v>190</v>
      </c>
      <c r="C8" s="33" t="s">
        <v>191</v>
      </c>
      <c r="E8" s="33" t="s">
        <v>192</v>
      </c>
    </row>
    <row r="9" s="33" customFormat="1" ht="18.75"/>
    <row r="10" s="33" customFormat="1" ht="18.75" spans="1:5">
      <c r="A10" s="33" t="s">
        <v>193</v>
      </c>
      <c r="E10" s="33" t="s">
        <v>194</v>
      </c>
    </row>
    <row r="11" s="33" customFormat="1" ht="18.75"/>
    <row r="12" s="33" customFormat="1" ht="18.75"/>
    <row r="13" s="33" customFormat="1" ht="18.75" spans="4:7">
      <c r="D13" s="36" t="s">
        <v>195</v>
      </c>
      <c r="E13" s="36"/>
      <c r="F13" s="36"/>
      <c r="G13" s="36"/>
    </row>
    <row r="14" s="6" customFormat="1" ht="15.75" customHeight="1"/>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I5" sqref="I5"/>
    </sheetView>
  </sheetViews>
  <sheetFormatPr defaultColWidth="9" defaultRowHeight="13.5"/>
  <cols>
    <col min="1" max="1" width="18.5" customWidth="1"/>
    <col min="2" max="2" width="9.125" customWidth="1"/>
    <col min="3" max="3" width="25.125" customWidth="1"/>
    <col min="5" max="5" width="11.875" customWidth="1"/>
    <col min="6" max="6" width="9.625" customWidth="1"/>
    <col min="7" max="7" width="12.5" customWidth="1"/>
    <col min="8" max="8" width="9.25"/>
    <col min="10" max="10" width="10.375" customWidth="1"/>
  </cols>
  <sheetData>
    <row r="1" s="1" customFormat="1" ht="42" customHeight="1" spans="1:10">
      <c r="A1" s="7" t="s">
        <v>986</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987</v>
      </c>
      <c r="B3" s="9"/>
      <c r="C3" s="10" t="s">
        <v>739</v>
      </c>
      <c r="D3" s="10"/>
      <c r="E3" s="10"/>
      <c r="F3" s="10" t="s">
        <v>817</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1" customFormat="1" ht="30.75" customHeight="1" spans="1:10">
      <c r="A6" s="13" t="s">
        <v>550</v>
      </c>
      <c r="B6" s="16" t="s">
        <v>988</v>
      </c>
      <c r="C6" s="17" t="s">
        <v>989</v>
      </c>
      <c r="D6" s="17" t="s">
        <v>515</v>
      </c>
      <c r="E6" s="18">
        <f t="shared" ref="E6:E9" si="0">D6*0.25</f>
        <v>26</v>
      </c>
      <c r="F6" s="19">
        <v>87.8</v>
      </c>
      <c r="G6" s="19">
        <f t="shared" ref="G6:G9" si="1">F6*0.5</f>
        <v>43.9</v>
      </c>
      <c r="H6" s="20">
        <f t="shared" ref="H6:H9" si="2">E6+G6</f>
        <v>69.9</v>
      </c>
      <c r="I6" s="28">
        <v>1</v>
      </c>
      <c r="J6" s="29" t="s">
        <v>33</v>
      </c>
    </row>
    <row r="7" s="1" customFormat="1" ht="30.75" customHeight="1" spans="1:10">
      <c r="A7" s="13" t="s">
        <v>550</v>
      </c>
      <c r="B7" s="17" t="s">
        <v>990</v>
      </c>
      <c r="C7" s="17" t="s">
        <v>991</v>
      </c>
      <c r="D7" s="17">
        <v>93.5</v>
      </c>
      <c r="E7" s="18">
        <f t="shared" si="0"/>
        <v>23.375</v>
      </c>
      <c r="F7" s="20">
        <v>87.54</v>
      </c>
      <c r="G7" s="20">
        <f t="shared" si="1"/>
        <v>43.77</v>
      </c>
      <c r="H7" s="20">
        <f t="shared" si="2"/>
        <v>67.145</v>
      </c>
      <c r="I7" s="15">
        <v>2</v>
      </c>
      <c r="J7" s="29" t="s">
        <v>33</v>
      </c>
    </row>
    <row r="8" s="1" customFormat="1" ht="30.75" customHeight="1" spans="1:10">
      <c r="A8" s="13" t="s">
        <v>550</v>
      </c>
      <c r="B8" s="17" t="s">
        <v>992</v>
      </c>
      <c r="C8" s="17" t="s">
        <v>993</v>
      </c>
      <c r="D8" s="17">
        <v>77</v>
      </c>
      <c r="E8" s="18">
        <f t="shared" si="0"/>
        <v>19.25</v>
      </c>
      <c r="F8" s="20">
        <v>87.5</v>
      </c>
      <c r="G8" s="20">
        <f t="shared" si="1"/>
        <v>43.75</v>
      </c>
      <c r="H8" s="20">
        <f t="shared" si="2"/>
        <v>63</v>
      </c>
      <c r="I8" s="15">
        <v>3</v>
      </c>
      <c r="J8" s="29" t="s">
        <v>33</v>
      </c>
    </row>
    <row r="9" s="4" customFormat="1" ht="27" customHeight="1" spans="1:10">
      <c r="A9" s="21" t="s">
        <v>550</v>
      </c>
      <c r="B9" s="22" t="s">
        <v>994</v>
      </c>
      <c r="C9" s="22" t="s">
        <v>995</v>
      </c>
      <c r="D9" s="22">
        <v>78</v>
      </c>
      <c r="E9" s="23">
        <f t="shared" si="0"/>
        <v>19.5</v>
      </c>
      <c r="F9" s="24">
        <v>86.62</v>
      </c>
      <c r="G9" s="24">
        <f t="shared" si="1"/>
        <v>43.31</v>
      </c>
      <c r="H9" s="24">
        <f t="shared" si="2"/>
        <v>62.81</v>
      </c>
      <c r="I9" s="30">
        <v>4</v>
      </c>
      <c r="J9" s="31" t="s">
        <v>33</v>
      </c>
    </row>
    <row r="10" customFormat="1"/>
    <row r="11" s="5" customFormat="1" ht="18.75" spans="1:5">
      <c r="A11" s="5" t="s">
        <v>190</v>
      </c>
      <c r="C11" s="5" t="s">
        <v>191</v>
      </c>
      <c r="E11" s="5" t="s">
        <v>192</v>
      </c>
    </row>
    <row r="12" s="5" customFormat="1" ht="18.75"/>
    <row r="13" s="5" customFormat="1" ht="18.75" spans="1:5">
      <c r="A13" s="5" t="s">
        <v>193</v>
      </c>
      <c r="E13" s="5" t="s">
        <v>194</v>
      </c>
    </row>
    <row r="14" s="5" customFormat="1" ht="18.75"/>
    <row r="15" s="5" customFormat="1" ht="18.75" spans="4:7">
      <c r="D15" s="25" t="s">
        <v>195</v>
      </c>
      <c r="E15" s="25"/>
      <c r="F15" s="25"/>
      <c r="G15" s="25"/>
    </row>
    <row r="16" s="6" customFormat="1" ht="15.75" customHeight="1"/>
    <row r="17" s="6" customFormat="1" ht="15.75" customHeight="1"/>
    <row r="18" s="6" customFormat="1" ht="15.75" customHeight="1"/>
  </sheetData>
  <sortState ref="A3:M8">
    <sortCondition ref="C3:C8" descending="1"/>
  </sortState>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F10" sqref="F10"/>
    </sheetView>
  </sheetViews>
  <sheetFormatPr defaultColWidth="9" defaultRowHeight="13.5"/>
  <cols>
    <col min="1" max="1" width="15.875" customWidth="1"/>
    <col min="2" max="2" width="11.875" customWidth="1"/>
    <col min="3" max="3" width="24.75" customWidth="1"/>
    <col min="4" max="4" width="9.875" customWidth="1"/>
    <col min="5" max="5" width="11.125" customWidth="1"/>
    <col min="7" max="7" width="12.625" customWidth="1"/>
    <col min="10" max="10" width="13.75" customWidth="1"/>
  </cols>
  <sheetData>
    <row r="1" s="1" customFormat="1" ht="42" customHeight="1" spans="1:10">
      <c r="A1" s="7" t="s">
        <v>429</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430</v>
      </c>
      <c r="B3" s="9"/>
      <c r="C3" s="10" t="s">
        <v>431</v>
      </c>
      <c r="D3" s="10"/>
      <c r="E3" s="10"/>
      <c r="F3" s="10" t="s">
        <v>432</v>
      </c>
      <c r="G3" s="10"/>
      <c r="H3" s="10"/>
    </row>
    <row r="4" s="1" customFormat="1" ht="28.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201</v>
      </c>
      <c r="F5" s="15">
        <v>3</v>
      </c>
      <c r="G5" s="14" t="s">
        <v>202</v>
      </c>
      <c r="H5" s="14" t="s">
        <v>203</v>
      </c>
      <c r="I5" s="15">
        <v>6</v>
      </c>
      <c r="J5" s="27">
        <v>7</v>
      </c>
    </row>
    <row r="6" s="106" customFormat="1" ht="41.25" customHeight="1" spans="1:10">
      <c r="A6" s="108" t="s">
        <v>328</v>
      </c>
      <c r="B6" s="109" t="s">
        <v>433</v>
      </c>
      <c r="C6" s="84" t="s">
        <v>434</v>
      </c>
      <c r="D6" s="110">
        <v>155</v>
      </c>
      <c r="E6" s="111">
        <f>D6*0.25</f>
        <v>38.75</v>
      </c>
      <c r="F6" s="111">
        <v>83.1</v>
      </c>
      <c r="G6" s="111">
        <f>F6*0.5</f>
        <v>41.55</v>
      </c>
      <c r="H6" s="111">
        <f>E6+G6</f>
        <v>80.3</v>
      </c>
      <c r="I6" s="110">
        <f>RANK(H6,$H$6:$H$8)</f>
        <v>1</v>
      </c>
      <c r="J6" s="114" t="s">
        <v>33</v>
      </c>
    </row>
    <row r="7" s="106" customFormat="1" ht="41.25" customHeight="1" spans="1:10">
      <c r="A7" s="108" t="s">
        <v>328</v>
      </c>
      <c r="B7" s="84" t="s">
        <v>435</v>
      </c>
      <c r="C7" s="84" t="s">
        <v>436</v>
      </c>
      <c r="D7" s="84">
        <v>109</v>
      </c>
      <c r="E7" s="111">
        <f>D7*0.25</f>
        <v>27.25</v>
      </c>
      <c r="F7" s="111">
        <v>84</v>
      </c>
      <c r="G7" s="111">
        <f>F7*0.5</f>
        <v>42</v>
      </c>
      <c r="H7" s="111">
        <f>E7+G7</f>
        <v>69.25</v>
      </c>
      <c r="I7" s="110">
        <f>RANK(H7,$H$6:$H$8)</f>
        <v>2</v>
      </c>
      <c r="J7" s="114"/>
    </row>
    <row r="8" s="107" customFormat="1" ht="41.25" customHeight="1" spans="1:10">
      <c r="A8" s="112" t="s">
        <v>328</v>
      </c>
      <c r="B8" s="87" t="s">
        <v>437</v>
      </c>
      <c r="C8" s="87" t="s">
        <v>438</v>
      </c>
      <c r="D8" s="87">
        <v>103.5</v>
      </c>
      <c r="E8" s="113">
        <f>D8*0.25</f>
        <v>25.875</v>
      </c>
      <c r="F8" s="113">
        <v>81.32</v>
      </c>
      <c r="G8" s="113">
        <f>F8*0.5</f>
        <v>40.66</v>
      </c>
      <c r="H8" s="113">
        <f>E8+G8</f>
        <v>66.535</v>
      </c>
      <c r="I8" s="115">
        <f>RANK(H8,$H$6:$H$8)</f>
        <v>3</v>
      </c>
      <c r="J8" s="116"/>
    </row>
    <row r="10" s="33" customFormat="1" ht="18.75" spans="1:5">
      <c r="A10" s="33" t="s">
        <v>190</v>
      </c>
      <c r="C10" s="33" t="s">
        <v>191</v>
      </c>
      <c r="E10" s="33" t="s">
        <v>192</v>
      </c>
    </row>
    <row r="11" s="33" customFormat="1" ht="18.75"/>
    <row r="12" s="33" customFormat="1" ht="18.75" spans="1:5">
      <c r="A12" s="33" t="s">
        <v>193</v>
      </c>
      <c r="E12" s="33" t="s">
        <v>194</v>
      </c>
    </row>
    <row r="13" s="33" customFormat="1" ht="18.75"/>
    <row r="14" s="33" customFormat="1" ht="18.75" spans="4:7">
      <c r="D14" s="36" t="s">
        <v>195</v>
      </c>
      <c r="E14" s="36"/>
      <c r="F14" s="36"/>
      <c r="G14" s="36"/>
    </row>
  </sheetData>
  <sortState ref="A6:J8">
    <sortCondition ref="H6:H8" descending="1"/>
  </sortState>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workbookViewId="0">
      <selection activeCell="H3" sqref="A$1:J$1048576"/>
    </sheetView>
  </sheetViews>
  <sheetFormatPr defaultColWidth="9" defaultRowHeight="13.5"/>
  <cols>
    <col min="1" max="1" width="15" customWidth="1"/>
    <col min="2" max="2" width="10.5" customWidth="1"/>
    <col min="3" max="3" width="26.25" customWidth="1"/>
    <col min="5" max="5" width="11" customWidth="1"/>
    <col min="7" max="7" width="13.125" customWidth="1"/>
    <col min="8" max="8" width="9.875" customWidth="1"/>
    <col min="10" max="10" width="11.75" customWidth="1"/>
  </cols>
  <sheetData>
    <row r="1" s="1" customFormat="1" ht="42" customHeight="1" spans="1:10">
      <c r="A1" s="7" t="s">
        <v>439</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440</v>
      </c>
      <c r="B3" s="9"/>
      <c r="C3" s="10" t="s">
        <v>441</v>
      </c>
      <c r="D3" s="10"/>
      <c r="E3" s="10"/>
      <c r="F3" s="10" t="s">
        <v>442</v>
      </c>
      <c r="G3" s="10"/>
      <c r="H3" s="10"/>
    </row>
    <row r="4" s="1" customFormat="1" ht="29.25" spans="1:10">
      <c r="A4" s="100" t="s">
        <v>5</v>
      </c>
      <c r="B4" s="101" t="s">
        <v>6</v>
      </c>
      <c r="C4" s="12" t="s">
        <v>7</v>
      </c>
      <c r="D4" s="12" t="s">
        <v>8</v>
      </c>
      <c r="E4" s="12" t="s">
        <v>9</v>
      </c>
      <c r="F4" s="12" t="s">
        <v>10</v>
      </c>
      <c r="G4" s="12" t="s">
        <v>11</v>
      </c>
      <c r="H4" s="12" t="s">
        <v>12</v>
      </c>
      <c r="I4" s="12" t="s">
        <v>13</v>
      </c>
      <c r="J4" s="26" t="s">
        <v>14</v>
      </c>
    </row>
    <row r="5" s="1" customFormat="1" ht="30.75" customHeight="1" spans="1:10">
      <c r="A5" s="102" t="s">
        <v>21</v>
      </c>
      <c r="B5" s="14" t="s">
        <v>22</v>
      </c>
      <c r="C5" s="14" t="s">
        <v>23</v>
      </c>
      <c r="D5" s="15">
        <v>1</v>
      </c>
      <c r="E5" s="14" t="s">
        <v>201</v>
      </c>
      <c r="F5" s="15">
        <v>3</v>
      </c>
      <c r="G5" s="14" t="s">
        <v>202</v>
      </c>
      <c r="H5" s="14" t="s">
        <v>203</v>
      </c>
      <c r="I5" s="15">
        <v>6</v>
      </c>
      <c r="J5" s="27">
        <v>7</v>
      </c>
    </row>
    <row r="6" s="82" customFormat="1" ht="23.1" customHeight="1" spans="1:10">
      <c r="A6" s="83" t="s">
        <v>443</v>
      </c>
      <c r="B6" s="84" t="s">
        <v>444</v>
      </c>
      <c r="C6" s="84" t="s">
        <v>445</v>
      </c>
      <c r="D6" s="84">
        <v>162</v>
      </c>
      <c r="E6" s="85">
        <f t="shared" ref="E6:E34" si="0">D6*0.25</f>
        <v>40.5</v>
      </c>
      <c r="F6" s="85">
        <v>89.06</v>
      </c>
      <c r="G6" s="85">
        <f t="shared" ref="G6:G34" si="1">F6*0.5</f>
        <v>44.53</v>
      </c>
      <c r="H6" s="85">
        <f t="shared" ref="H6:H34" si="2">E6+G6</f>
        <v>85.03</v>
      </c>
      <c r="I6" s="92">
        <f t="shared" ref="I6:I34" si="3">RANK(H6,$H$6:$H$34)</f>
        <v>1</v>
      </c>
      <c r="J6" s="93" t="s">
        <v>33</v>
      </c>
    </row>
    <row r="7" s="82" customFormat="1" ht="23.1" customHeight="1" spans="1:10">
      <c r="A7" s="83" t="s">
        <v>443</v>
      </c>
      <c r="B7" s="84" t="s">
        <v>446</v>
      </c>
      <c r="C7" s="84" t="s">
        <v>447</v>
      </c>
      <c r="D7" s="84">
        <v>163.5</v>
      </c>
      <c r="E7" s="85">
        <f t="shared" si="0"/>
        <v>40.875</v>
      </c>
      <c r="F7" s="85">
        <v>87.04</v>
      </c>
      <c r="G7" s="85">
        <f t="shared" si="1"/>
        <v>43.52</v>
      </c>
      <c r="H7" s="85">
        <f t="shared" si="2"/>
        <v>84.395</v>
      </c>
      <c r="I7" s="92">
        <f t="shared" ref="I7:I20" si="4">RANK(H7,$H$6:$H$34)</f>
        <v>2</v>
      </c>
      <c r="J7" s="93" t="s">
        <v>33</v>
      </c>
    </row>
    <row r="8" s="82" customFormat="1" ht="23.1" customHeight="1" spans="1:10">
      <c r="A8" s="83" t="s">
        <v>443</v>
      </c>
      <c r="B8" s="84" t="s">
        <v>448</v>
      </c>
      <c r="C8" s="84" t="s">
        <v>449</v>
      </c>
      <c r="D8" s="84">
        <v>156.5</v>
      </c>
      <c r="E8" s="85">
        <f t="shared" si="0"/>
        <v>39.125</v>
      </c>
      <c r="F8" s="85">
        <v>89.4</v>
      </c>
      <c r="G8" s="85">
        <f t="shared" si="1"/>
        <v>44.7</v>
      </c>
      <c r="H8" s="85">
        <f t="shared" si="2"/>
        <v>83.825</v>
      </c>
      <c r="I8" s="92">
        <f t="shared" si="4"/>
        <v>3</v>
      </c>
      <c r="J8" s="93" t="s">
        <v>33</v>
      </c>
    </row>
    <row r="9" s="82" customFormat="1" ht="23.1" customHeight="1" spans="1:10">
      <c r="A9" s="83" t="s">
        <v>443</v>
      </c>
      <c r="B9" s="84" t="s">
        <v>450</v>
      </c>
      <c r="C9" s="84" t="s">
        <v>451</v>
      </c>
      <c r="D9" s="84">
        <v>157.5</v>
      </c>
      <c r="E9" s="85">
        <f t="shared" si="0"/>
        <v>39.375</v>
      </c>
      <c r="F9" s="85">
        <v>87.76</v>
      </c>
      <c r="G9" s="85">
        <f t="shared" si="1"/>
        <v>43.88</v>
      </c>
      <c r="H9" s="85">
        <f t="shared" si="2"/>
        <v>83.255</v>
      </c>
      <c r="I9" s="92">
        <f t="shared" si="4"/>
        <v>4</v>
      </c>
      <c r="J9" s="93" t="s">
        <v>33</v>
      </c>
    </row>
    <row r="10" s="82" customFormat="1" ht="23.1" customHeight="1" spans="1:10">
      <c r="A10" s="83" t="s">
        <v>443</v>
      </c>
      <c r="B10" s="84" t="s">
        <v>452</v>
      </c>
      <c r="C10" s="84" t="s">
        <v>453</v>
      </c>
      <c r="D10" s="84">
        <v>161.5</v>
      </c>
      <c r="E10" s="85">
        <f t="shared" si="0"/>
        <v>40.375</v>
      </c>
      <c r="F10" s="85">
        <v>85.56</v>
      </c>
      <c r="G10" s="85">
        <f t="shared" si="1"/>
        <v>42.78</v>
      </c>
      <c r="H10" s="85">
        <f t="shared" si="2"/>
        <v>83.155</v>
      </c>
      <c r="I10" s="92">
        <f t="shared" si="4"/>
        <v>5</v>
      </c>
      <c r="J10" s="93" t="s">
        <v>33</v>
      </c>
    </row>
    <row r="11" s="82" customFormat="1" ht="23.1" customHeight="1" spans="1:10">
      <c r="A11" s="83" t="s">
        <v>443</v>
      </c>
      <c r="B11" s="84" t="s">
        <v>454</v>
      </c>
      <c r="C11" s="84" t="s">
        <v>455</v>
      </c>
      <c r="D11" s="84">
        <v>157</v>
      </c>
      <c r="E11" s="85">
        <f t="shared" si="0"/>
        <v>39.25</v>
      </c>
      <c r="F11" s="85">
        <v>87.44</v>
      </c>
      <c r="G11" s="85">
        <f t="shared" si="1"/>
        <v>43.72</v>
      </c>
      <c r="H11" s="85">
        <f t="shared" si="2"/>
        <v>82.97</v>
      </c>
      <c r="I11" s="92">
        <f t="shared" si="4"/>
        <v>6</v>
      </c>
      <c r="J11" s="93" t="s">
        <v>33</v>
      </c>
    </row>
    <row r="12" s="82" customFormat="1" ht="23.1" customHeight="1" spans="1:10">
      <c r="A12" s="83" t="s">
        <v>443</v>
      </c>
      <c r="B12" s="84" t="s">
        <v>456</v>
      </c>
      <c r="C12" s="84" t="s">
        <v>457</v>
      </c>
      <c r="D12" s="84">
        <v>162</v>
      </c>
      <c r="E12" s="85">
        <f t="shared" si="0"/>
        <v>40.5</v>
      </c>
      <c r="F12" s="85">
        <v>84.5</v>
      </c>
      <c r="G12" s="85">
        <f t="shared" si="1"/>
        <v>42.25</v>
      </c>
      <c r="H12" s="85">
        <f t="shared" si="2"/>
        <v>82.75</v>
      </c>
      <c r="I12" s="92">
        <f t="shared" si="4"/>
        <v>7</v>
      </c>
      <c r="J12" s="93" t="s">
        <v>33</v>
      </c>
    </row>
    <row r="13" s="82" customFormat="1" ht="23.1" customHeight="1" spans="1:10">
      <c r="A13" s="83" t="s">
        <v>443</v>
      </c>
      <c r="B13" s="84" t="s">
        <v>458</v>
      </c>
      <c r="C13" s="84" t="s">
        <v>459</v>
      </c>
      <c r="D13" s="84">
        <v>155</v>
      </c>
      <c r="E13" s="85">
        <f t="shared" si="0"/>
        <v>38.75</v>
      </c>
      <c r="F13" s="85">
        <v>86.3</v>
      </c>
      <c r="G13" s="85">
        <f t="shared" si="1"/>
        <v>43.15</v>
      </c>
      <c r="H13" s="85">
        <f t="shared" si="2"/>
        <v>81.9</v>
      </c>
      <c r="I13" s="92">
        <f t="shared" si="4"/>
        <v>8</v>
      </c>
      <c r="J13" s="93" t="s">
        <v>33</v>
      </c>
    </row>
    <row r="14" s="82" customFormat="1" ht="23.1" customHeight="1" spans="1:10">
      <c r="A14" s="83" t="s">
        <v>443</v>
      </c>
      <c r="B14" s="84" t="s">
        <v>460</v>
      </c>
      <c r="C14" s="84" t="s">
        <v>461</v>
      </c>
      <c r="D14" s="84">
        <v>149</v>
      </c>
      <c r="E14" s="85">
        <f t="shared" si="0"/>
        <v>37.25</v>
      </c>
      <c r="F14" s="85">
        <v>89.14</v>
      </c>
      <c r="G14" s="85">
        <f t="shared" si="1"/>
        <v>44.57</v>
      </c>
      <c r="H14" s="85">
        <f t="shared" si="2"/>
        <v>81.82</v>
      </c>
      <c r="I14" s="92">
        <f t="shared" si="4"/>
        <v>9</v>
      </c>
      <c r="J14" s="93" t="s">
        <v>33</v>
      </c>
    </row>
    <row r="15" s="82" customFormat="1" ht="23.1" customHeight="1" spans="1:10">
      <c r="A15" s="83" t="s">
        <v>443</v>
      </c>
      <c r="B15" s="84" t="s">
        <v>462</v>
      </c>
      <c r="C15" s="84" t="s">
        <v>463</v>
      </c>
      <c r="D15" s="84">
        <v>151</v>
      </c>
      <c r="E15" s="85">
        <f t="shared" si="0"/>
        <v>37.75</v>
      </c>
      <c r="F15" s="85">
        <v>87.2</v>
      </c>
      <c r="G15" s="85">
        <f t="shared" si="1"/>
        <v>43.6</v>
      </c>
      <c r="H15" s="85">
        <f t="shared" si="2"/>
        <v>81.35</v>
      </c>
      <c r="I15" s="92">
        <f t="shared" si="4"/>
        <v>10</v>
      </c>
      <c r="J15" s="93" t="s">
        <v>33</v>
      </c>
    </row>
    <row r="16" s="82" customFormat="1" ht="23.1" customHeight="1" spans="1:10">
      <c r="A16" s="83" t="s">
        <v>443</v>
      </c>
      <c r="B16" s="84" t="s">
        <v>464</v>
      </c>
      <c r="C16" s="84" t="s">
        <v>465</v>
      </c>
      <c r="D16" s="84">
        <v>149.5</v>
      </c>
      <c r="E16" s="85">
        <f t="shared" si="0"/>
        <v>37.375</v>
      </c>
      <c r="F16" s="85">
        <v>86</v>
      </c>
      <c r="G16" s="85">
        <f t="shared" si="1"/>
        <v>43</v>
      </c>
      <c r="H16" s="85">
        <f t="shared" si="2"/>
        <v>80.375</v>
      </c>
      <c r="I16" s="92">
        <f t="shared" si="4"/>
        <v>11</v>
      </c>
      <c r="J16" s="93" t="s">
        <v>33</v>
      </c>
    </row>
    <row r="17" s="82" customFormat="1" ht="23.1" customHeight="1" spans="1:10">
      <c r="A17" s="83" t="s">
        <v>443</v>
      </c>
      <c r="B17" s="84" t="s">
        <v>466</v>
      </c>
      <c r="C17" s="84" t="s">
        <v>467</v>
      </c>
      <c r="D17" s="84">
        <v>145</v>
      </c>
      <c r="E17" s="85">
        <f t="shared" si="0"/>
        <v>36.25</v>
      </c>
      <c r="F17" s="85">
        <v>87.88</v>
      </c>
      <c r="G17" s="85">
        <f t="shared" si="1"/>
        <v>43.94</v>
      </c>
      <c r="H17" s="85">
        <f t="shared" si="2"/>
        <v>80.19</v>
      </c>
      <c r="I17" s="92">
        <f t="shared" si="4"/>
        <v>12</v>
      </c>
      <c r="J17" s="93" t="s">
        <v>33</v>
      </c>
    </row>
    <row r="18" s="82" customFormat="1" ht="23.1" customHeight="1" spans="1:10">
      <c r="A18" s="83" t="s">
        <v>443</v>
      </c>
      <c r="B18" s="84" t="s">
        <v>468</v>
      </c>
      <c r="C18" s="84" t="s">
        <v>469</v>
      </c>
      <c r="D18" s="84">
        <v>149</v>
      </c>
      <c r="E18" s="85">
        <f t="shared" si="0"/>
        <v>37.25</v>
      </c>
      <c r="F18" s="85">
        <v>85.64</v>
      </c>
      <c r="G18" s="85">
        <f t="shared" si="1"/>
        <v>42.82</v>
      </c>
      <c r="H18" s="85">
        <f t="shared" si="2"/>
        <v>80.07</v>
      </c>
      <c r="I18" s="92">
        <f t="shared" si="4"/>
        <v>13</v>
      </c>
      <c r="J18" s="93" t="s">
        <v>33</v>
      </c>
    </row>
    <row r="19" s="82" customFormat="1" ht="23.1" customHeight="1" spans="1:10">
      <c r="A19" s="83" t="s">
        <v>443</v>
      </c>
      <c r="B19" s="84" t="s">
        <v>470</v>
      </c>
      <c r="C19" s="84" t="s">
        <v>471</v>
      </c>
      <c r="D19" s="84">
        <v>149.5</v>
      </c>
      <c r="E19" s="85">
        <f t="shared" si="0"/>
        <v>37.375</v>
      </c>
      <c r="F19" s="85">
        <v>85.16</v>
      </c>
      <c r="G19" s="85">
        <f t="shared" si="1"/>
        <v>42.58</v>
      </c>
      <c r="H19" s="85">
        <f t="shared" si="2"/>
        <v>79.955</v>
      </c>
      <c r="I19" s="92">
        <f t="shared" si="4"/>
        <v>14</v>
      </c>
      <c r="J19" s="93" t="s">
        <v>33</v>
      </c>
    </row>
    <row r="20" s="82" customFormat="1" ht="23.1" customHeight="1" spans="1:10">
      <c r="A20" s="83" t="s">
        <v>443</v>
      </c>
      <c r="B20" s="84" t="s">
        <v>472</v>
      </c>
      <c r="C20" s="84" t="s">
        <v>473</v>
      </c>
      <c r="D20" s="84">
        <v>149</v>
      </c>
      <c r="E20" s="85">
        <f t="shared" si="0"/>
        <v>37.25</v>
      </c>
      <c r="F20" s="85">
        <v>85.08</v>
      </c>
      <c r="G20" s="85">
        <f t="shared" si="1"/>
        <v>42.54</v>
      </c>
      <c r="H20" s="85">
        <f t="shared" si="2"/>
        <v>79.79</v>
      </c>
      <c r="I20" s="92">
        <f t="shared" si="4"/>
        <v>15</v>
      </c>
      <c r="J20" s="93" t="s">
        <v>33</v>
      </c>
    </row>
    <row r="21" s="82" customFormat="1" ht="23.1" customHeight="1" spans="1:10">
      <c r="A21" s="83" t="s">
        <v>443</v>
      </c>
      <c r="B21" s="84" t="s">
        <v>474</v>
      </c>
      <c r="C21" s="84" t="s">
        <v>475</v>
      </c>
      <c r="D21" s="84">
        <v>143</v>
      </c>
      <c r="E21" s="85">
        <f t="shared" si="0"/>
        <v>35.75</v>
      </c>
      <c r="F21" s="85">
        <v>87.68</v>
      </c>
      <c r="G21" s="85">
        <f t="shared" si="1"/>
        <v>43.84</v>
      </c>
      <c r="H21" s="85">
        <f t="shared" si="2"/>
        <v>79.59</v>
      </c>
      <c r="I21" s="92">
        <f t="shared" si="3"/>
        <v>16</v>
      </c>
      <c r="J21" s="93"/>
    </row>
    <row r="22" s="82" customFormat="1" ht="23.1" customHeight="1" spans="1:10">
      <c r="A22" s="83" t="s">
        <v>443</v>
      </c>
      <c r="B22" s="84" t="s">
        <v>476</v>
      </c>
      <c r="C22" s="84" t="s">
        <v>477</v>
      </c>
      <c r="D22" s="84">
        <v>144</v>
      </c>
      <c r="E22" s="85">
        <f t="shared" si="0"/>
        <v>36</v>
      </c>
      <c r="F22" s="85">
        <v>85.98</v>
      </c>
      <c r="G22" s="85">
        <f t="shared" si="1"/>
        <v>42.99</v>
      </c>
      <c r="H22" s="85">
        <f t="shared" si="2"/>
        <v>78.99</v>
      </c>
      <c r="I22" s="92">
        <f t="shared" si="3"/>
        <v>17</v>
      </c>
      <c r="J22" s="93"/>
    </row>
    <row r="23" s="82" customFormat="1" ht="23.1" customHeight="1" spans="1:10">
      <c r="A23" s="83" t="s">
        <v>443</v>
      </c>
      <c r="B23" s="84" t="s">
        <v>478</v>
      </c>
      <c r="C23" s="84" t="s">
        <v>479</v>
      </c>
      <c r="D23" s="84">
        <v>149</v>
      </c>
      <c r="E23" s="85">
        <f t="shared" si="0"/>
        <v>37.25</v>
      </c>
      <c r="F23" s="85">
        <v>83.48</v>
      </c>
      <c r="G23" s="85">
        <f t="shared" si="1"/>
        <v>41.74</v>
      </c>
      <c r="H23" s="85">
        <f t="shared" si="2"/>
        <v>78.99</v>
      </c>
      <c r="I23" s="92">
        <f t="shared" si="3"/>
        <v>17</v>
      </c>
      <c r="J23" s="93"/>
    </row>
    <row r="24" s="82" customFormat="1" ht="23.1" customHeight="1" spans="1:10">
      <c r="A24" s="83" t="s">
        <v>443</v>
      </c>
      <c r="B24" s="84" t="s">
        <v>480</v>
      </c>
      <c r="C24" s="84" t="s">
        <v>481</v>
      </c>
      <c r="D24" s="84">
        <v>140</v>
      </c>
      <c r="E24" s="85">
        <f t="shared" si="0"/>
        <v>35</v>
      </c>
      <c r="F24" s="85">
        <v>86.34</v>
      </c>
      <c r="G24" s="85">
        <f t="shared" si="1"/>
        <v>43.17</v>
      </c>
      <c r="H24" s="85">
        <f t="shared" si="2"/>
        <v>78.17</v>
      </c>
      <c r="I24" s="92">
        <f t="shared" si="3"/>
        <v>19</v>
      </c>
      <c r="J24" s="93"/>
    </row>
    <row r="25" s="82" customFormat="1" ht="23.1" customHeight="1" spans="1:10">
      <c r="A25" s="83" t="s">
        <v>443</v>
      </c>
      <c r="B25" s="84" t="s">
        <v>482</v>
      </c>
      <c r="C25" s="84" t="s">
        <v>483</v>
      </c>
      <c r="D25" s="84">
        <v>132.5</v>
      </c>
      <c r="E25" s="85">
        <f t="shared" si="0"/>
        <v>33.125</v>
      </c>
      <c r="F25" s="85">
        <v>88.3</v>
      </c>
      <c r="G25" s="85">
        <f t="shared" si="1"/>
        <v>44.15</v>
      </c>
      <c r="H25" s="85">
        <f t="shared" si="2"/>
        <v>77.275</v>
      </c>
      <c r="I25" s="92">
        <f t="shared" si="3"/>
        <v>20</v>
      </c>
      <c r="J25" s="93"/>
    </row>
    <row r="26" s="82" customFormat="1" ht="23.1" customHeight="1" spans="1:10">
      <c r="A26" s="83" t="s">
        <v>443</v>
      </c>
      <c r="B26" s="84" t="s">
        <v>484</v>
      </c>
      <c r="C26" s="84" t="s">
        <v>485</v>
      </c>
      <c r="D26" s="84">
        <v>136.5</v>
      </c>
      <c r="E26" s="85">
        <f t="shared" si="0"/>
        <v>34.125</v>
      </c>
      <c r="F26" s="85">
        <v>85.9</v>
      </c>
      <c r="G26" s="85">
        <f t="shared" si="1"/>
        <v>42.95</v>
      </c>
      <c r="H26" s="85">
        <f t="shared" si="2"/>
        <v>77.075</v>
      </c>
      <c r="I26" s="92">
        <f t="shared" si="3"/>
        <v>21</v>
      </c>
      <c r="J26" s="93"/>
    </row>
    <row r="27" s="82" customFormat="1" ht="23.1" customHeight="1" spans="1:10">
      <c r="A27" s="83" t="s">
        <v>443</v>
      </c>
      <c r="B27" s="84" t="s">
        <v>486</v>
      </c>
      <c r="C27" s="84" t="s">
        <v>487</v>
      </c>
      <c r="D27" s="84">
        <v>135</v>
      </c>
      <c r="E27" s="85">
        <f t="shared" si="0"/>
        <v>33.75</v>
      </c>
      <c r="F27" s="85">
        <v>85.34</v>
      </c>
      <c r="G27" s="85">
        <f t="shared" si="1"/>
        <v>42.67</v>
      </c>
      <c r="H27" s="85">
        <f t="shared" si="2"/>
        <v>76.42</v>
      </c>
      <c r="I27" s="92">
        <f t="shared" si="3"/>
        <v>22</v>
      </c>
      <c r="J27" s="93"/>
    </row>
    <row r="28" s="82" customFormat="1" ht="23.1" customHeight="1" spans="1:10">
      <c r="A28" s="83" t="s">
        <v>443</v>
      </c>
      <c r="B28" s="84" t="s">
        <v>488</v>
      </c>
      <c r="C28" s="84" t="s">
        <v>489</v>
      </c>
      <c r="D28" s="84">
        <v>138</v>
      </c>
      <c r="E28" s="85">
        <f t="shared" si="0"/>
        <v>34.5</v>
      </c>
      <c r="F28" s="85">
        <v>83.34</v>
      </c>
      <c r="G28" s="85">
        <f t="shared" si="1"/>
        <v>41.67</v>
      </c>
      <c r="H28" s="85">
        <f t="shared" si="2"/>
        <v>76.17</v>
      </c>
      <c r="I28" s="92">
        <f t="shared" si="3"/>
        <v>23</v>
      </c>
      <c r="J28" s="93"/>
    </row>
    <row r="29" s="82" customFormat="1" ht="23.1" customHeight="1" spans="1:10">
      <c r="A29" s="83" t="s">
        <v>443</v>
      </c>
      <c r="B29" s="84" t="s">
        <v>490</v>
      </c>
      <c r="C29" s="84" t="s">
        <v>491</v>
      </c>
      <c r="D29" s="84">
        <v>138.5</v>
      </c>
      <c r="E29" s="85">
        <f t="shared" si="0"/>
        <v>34.625</v>
      </c>
      <c r="F29" s="85">
        <v>82.66</v>
      </c>
      <c r="G29" s="85">
        <f t="shared" si="1"/>
        <v>41.33</v>
      </c>
      <c r="H29" s="85">
        <f t="shared" si="2"/>
        <v>75.955</v>
      </c>
      <c r="I29" s="92">
        <f t="shared" si="3"/>
        <v>24</v>
      </c>
      <c r="J29" s="93"/>
    </row>
    <row r="30" s="82" customFormat="1" ht="23.1" customHeight="1" spans="1:10">
      <c r="A30" s="83" t="s">
        <v>443</v>
      </c>
      <c r="B30" s="84" t="s">
        <v>492</v>
      </c>
      <c r="C30" s="84" t="s">
        <v>493</v>
      </c>
      <c r="D30" s="84">
        <v>130.5</v>
      </c>
      <c r="E30" s="85">
        <f t="shared" si="0"/>
        <v>32.625</v>
      </c>
      <c r="F30" s="103">
        <v>84.76</v>
      </c>
      <c r="G30" s="85">
        <f t="shared" si="1"/>
        <v>42.38</v>
      </c>
      <c r="H30" s="85">
        <f t="shared" si="2"/>
        <v>75.005</v>
      </c>
      <c r="I30" s="92">
        <f t="shared" si="3"/>
        <v>25</v>
      </c>
      <c r="J30" s="99"/>
    </row>
    <row r="31" s="82" customFormat="1" ht="23.1" customHeight="1" spans="1:10">
      <c r="A31" s="83" t="s">
        <v>443</v>
      </c>
      <c r="B31" s="84" t="s">
        <v>494</v>
      </c>
      <c r="C31" s="84" t="s">
        <v>495</v>
      </c>
      <c r="D31" s="84">
        <v>132.5</v>
      </c>
      <c r="E31" s="85">
        <f t="shared" si="0"/>
        <v>33.125</v>
      </c>
      <c r="F31" s="85">
        <v>81.54</v>
      </c>
      <c r="G31" s="85">
        <f t="shared" si="1"/>
        <v>40.77</v>
      </c>
      <c r="H31" s="85">
        <f t="shared" si="2"/>
        <v>73.895</v>
      </c>
      <c r="I31" s="92">
        <f t="shared" si="3"/>
        <v>26</v>
      </c>
      <c r="J31" s="93"/>
    </row>
    <row r="32" s="82" customFormat="1" ht="23.1" customHeight="1" spans="1:10">
      <c r="A32" s="83" t="s">
        <v>443</v>
      </c>
      <c r="B32" s="84" t="s">
        <v>496</v>
      </c>
      <c r="C32" s="84" t="s">
        <v>497</v>
      </c>
      <c r="D32" s="84">
        <v>131</v>
      </c>
      <c r="E32" s="85">
        <f t="shared" si="0"/>
        <v>32.75</v>
      </c>
      <c r="F32" s="85">
        <v>81.02</v>
      </c>
      <c r="G32" s="85">
        <f t="shared" si="1"/>
        <v>40.51</v>
      </c>
      <c r="H32" s="85">
        <f t="shared" si="2"/>
        <v>73.26</v>
      </c>
      <c r="I32" s="92">
        <f t="shared" si="3"/>
        <v>27</v>
      </c>
      <c r="J32" s="93"/>
    </row>
    <row r="33" s="82" customFormat="1" ht="23.1" customHeight="1" spans="1:10">
      <c r="A33" s="83" t="s">
        <v>443</v>
      </c>
      <c r="B33" s="84" t="s">
        <v>498</v>
      </c>
      <c r="C33" s="84" t="s">
        <v>499</v>
      </c>
      <c r="D33" s="84">
        <v>137.5</v>
      </c>
      <c r="E33" s="85">
        <f t="shared" si="0"/>
        <v>34.375</v>
      </c>
      <c r="F33" s="85">
        <v>75.36</v>
      </c>
      <c r="G33" s="85">
        <f t="shared" si="1"/>
        <v>37.68</v>
      </c>
      <c r="H33" s="85">
        <f t="shared" si="2"/>
        <v>72.055</v>
      </c>
      <c r="I33" s="92">
        <f t="shared" si="3"/>
        <v>28</v>
      </c>
      <c r="J33" s="93"/>
    </row>
    <row r="34" s="96" customFormat="1" ht="23.1" customHeight="1" spans="1:10">
      <c r="A34" s="86" t="s">
        <v>443</v>
      </c>
      <c r="B34" s="87" t="s">
        <v>500</v>
      </c>
      <c r="C34" s="87" t="s">
        <v>501</v>
      </c>
      <c r="D34" s="87">
        <v>138</v>
      </c>
      <c r="E34" s="88">
        <f t="shared" si="0"/>
        <v>34.5</v>
      </c>
      <c r="F34" s="88">
        <v>69.1</v>
      </c>
      <c r="G34" s="88">
        <f t="shared" si="1"/>
        <v>34.55</v>
      </c>
      <c r="H34" s="88">
        <f t="shared" si="2"/>
        <v>69.05</v>
      </c>
      <c r="I34" s="94">
        <f t="shared" si="3"/>
        <v>29</v>
      </c>
      <c r="J34" s="95"/>
    </row>
    <row r="35" s="5" customFormat="1" ht="18.75" spans="1:9">
      <c r="A35" s="5" t="s">
        <v>190</v>
      </c>
      <c r="C35" s="5" t="s">
        <v>191</v>
      </c>
      <c r="E35" s="5" t="s">
        <v>192</v>
      </c>
      <c r="G35" s="98"/>
      <c r="H35" s="104"/>
      <c r="I35" s="105"/>
    </row>
    <row r="36" s="5" customFormat="1" ht="18.75"/>
    <row r="37" s="5" customFormat="1" ht="18.75" spans="1:5">
      <c r="A37" s="5" t="s">
        <v>193</v>
      </c>
      <c r="E37" s="5" t="s">
        <v>194</v>
      </c>
    </row>
    <row r="38" s="5" customFormat="1" ht="18.75"/>
    <row r="39" s="5" customFormat="1" ht="18.75" spans="4:7">
      <c r="D39" s="25" t="s">
        <v>195</v>
      </c>
      <c r="E39" s="25"/>
      <c r="F39" s="25"/>
      <c r="G39" s="25"/>
    </row>
  </sheetData>
  <sortState ref="A3:M110">
    <sortCondition ref="C3:C110" descending="1"/>
  </sortState>
  <mergeCells count="6">
    <mergeCell ref="A1:J1"/>
    <mergeCell ref="A2:J2"/>
    <mergeCell ref="A3:B3"/>
    <mergeCell ref="C3:E3"/>
    <mergeCell ref="F3:G3"/>
    <mergeCell ref="D39:G39"/>
  </mergeCells>
  <printOptions horizontalCentered="1"/>
  <pageMargins left="0.354166666666667" right="0.354166666666667" top="0.984027777777778" bottom="0.984027777777778" header="0.511805555555556" footer="0.511805555555556"/>
  <pageSetup paperSize="9"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opLeftCell="A7" workbookViewId="0">
      <selection activeCell="F7" sqref="F7"/>
    </sheetView>
  </sheetViews>
  <sheetFormatPr defaultColWidth="9" defaultRowHeight="13.5"/>
  <cols>
    <col min="1" max="1" width="12.125" customWidth="1"/>
    <col min="2" max="2" width="10" customWidth="1"/>
    <col min="3" max="3" width="24.125" customWidth="1"/>
    <col min="5" max="5" width="11.625" customWidth="1"/>
    <col min="10" max="10" width="11.25" customWidth="1"/>
  </cols>
  <sheetData>
    <row r="1" s="1" customFormat="1" ht="42" customHeight="1" spans="1:10">
      <c r="A1" s="7" t="s">
        <v>502</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503</v>
      </c>
      <c r="B3" s="9"/>
      <c r="C3" s="10" t="s">
        <v>504</v>
      </c>
      <c r="D3" s="10"/>
      <c r="E3" s="10"/>
      <c r="F3" s="10" t="s">
        <v>505</v>
      </c>
      <c r="G3" s="10"/>
      <c r="H3" s="10"/>
    </row>
    <row r="4" s="1" customFormat="1" ht="42.7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506</v>
      </c>
      <c r="F5" s="15">
        <v>3</v>
      </c>
      <c r="G5" s="14" t="s">
        <v>507</v>
      </c>
      <c r="H5" s="14" t="s">
        <v>203</v>
      </c>
      <c r="I5" s="15">
        <v>6</v>
      </c>
      <c r="J5" s="27">
        <v>7</v>
      </c>
    </row>
    <row r="6" s="82" customFormat="1" ht="24.95" customHeight="1" spans="1:10">
      <c r="A6" s="83" t="s">
        <v>508</v>
      </c>
      <c r="B6" s="84" t="s">
        <v>509</v>
      </c>
      <c r="C6" s="84" t="s">
        <v>510</v>
      </c>
      <c r="D6" s="84">
        <v>123</v>
      </c>
      <c r="E6" s="85">
        <f t="shared" ref="E6:E13" si="0">D6*0.2</f>
        <v>24.6</v>
      </c>
      <c r="F6" s="85">
        <v>80.82</v>
      </c>
      <c r="G6" s="85">
        <f t="shared" ref="G6:G13" si="1">F6*0.6</f>
        <v>48.492</v>
      </c>
      <c r="H6" s="85">
        <f t="shared" ref="H6:H13" si="2">E6+G6</f>
        <v>73.092</v>
      </c>
      <c r="I6" s="92">
        <f t="shared" ref="I6:I13" si="3">RANK(H6,$H$6:$H$13)</f>
        <v>1</v>
      </c>
      <c r="J6" s="93" t="s">
        <v>33</v>
      </c>
    </row>
    <row r="7" s="82" customFormat="1" ht="24.95" customHeight="1" spans="1:10">
      <c r="A7" s="83" t="s">
        <v>508</v>
      </c>
      <c r="B7" s="84" t="s">
        <v>511</v>
      </c>
      <c r="C7" s="84" t="s">
        <v>512</v>
      </c>
      <c r="D7" s="84">
        <v>120.5</v>
      </c>
      <c r="E7" s="85">
        <f t="shared" si="0"/>
        <v>24.1</v>
      </c>
      <c r="F7" s="85">
        <v>79.66</v>
      </c>
      <c r="G7" s="85">
        <f t="shared" si="1"/>
        <v>47.796</v>
      </c>
      <c r="H7" s="85">
        <f t="shared" si="2"/>
        <v>71.896</v>
      </c>
      <c r="I7" s="92">
        <f t="shared" si="3"/>
        <v>2</v>
      </c>
      <c r="J7" s="93" t="s">
        <v>33</v>
      </c>
    </row>
    <row r="8" s="82" customFormat="1" ht="24.95" customHeight="1" spans="1:10">
      <c r="A8" s="83" t="s">
        <v>508</v>
      </c>
      <c r="B8" s="97" t="s">
        <v>513</v>
      </c>
      <c r="C8" s="84" t="s">
        <v>514</v>
      </c>
      <c r="D8" s="84" t="s">
        <v>515</v>
      </c>
      <c r="E8" s="85">
        <f t="shared" si="0"/>
        <v>20.8</v>
      </c>
      <c r="F8" s="85">
        <v>75.78</v>
      </c>
      <c r="G8" s="85">
        <f t="shared" si="1"/>
        <v>45.468</v>
      </c>
      <c r="H8" s="85">
        <f t="shared" si="2"/>
        <v>66.268</v>
      </c>
      <c r="I8" s="92">
        <f t="shared" si="3"/>
        <v>3</v>
      </c>
      <c r="J8" s="93" t="s">
        <v>33</v>
      </c>
    </row>
    <row r="9" s="82" customFormat="1" ht="24.95" customHeight="1" spans="1:10">
      <c r="A9" s="83" t="s">
        <v>508</v>
      </c>
      <c r="B9" s="97" t="s">
        <v>516</v>
      </c>
      <c r="C9" s="84" t="s">
        <v>517</v>
      </c>
      <c r="D9" s="84" t="s">
        <v>518</v>
      </c>
      <c r="E9" s="85">
        <f t="shared" si="0"/>
        <v>20.3</v>
      </c>
      <c r="F9" s="85">
        <v>73.12</v>
      </c>
      <c r="G9" s="85">
        <f t="shared" si="1"/>
        <v>43.872</v>
      </c>
      <c r="H9" s="85">
        <f t="shared" si="2"/>
        <v>64.172</v>
      </c>
      <c r="I9" s="92">
        <f t="shared" si="3"/>
        <v>4</v>
      </c>
      <c r="J9" s="99"/>
    </row>
    <row r="10" s="82" customFormat="1" ht="24.95" customHeight="1" spans="1:10">
      <c r="A10" s="83" t="s">
        <v>508</v>
      </c>
      <c r="B10" s="84" t="s">
        <v>519</v>
      </c>
      <c r="C10" s="84" t="s">
        <v>520</v>
      </c>
      <c r="D10" s="84">
        <v>88.5</v>
      </c>
      <c r="E10" s="85">
        <f t="shared" si="0"/>
        <v>17.7</v>
      </c>
      <c r="F10" s="85">
        <v>77.2</v>
      </c>
      <c r="G10" s="85">
        <f t="shared" si="1"/>
        <v>46.32</v>
      </c>
      <c r="H10" s="85">
        <f t="shared" si="2"/>
        <v>64.02</v>
      </c>
      <c r="I10" s="92">
        <f t="shared" si="3"/>
        <v>5</v>
      </c>
      <c r="J10" s="93"/>
    </row>
    <row r="11" s="82" customFormat="1" ht="24.95" customHeight="1" spans="1:10">
      <c r="A11" s="83" t="s">
        <v>508</v>
      </c>
      <c r="B11" s="84" t="s">
        <v>521</v>
      </c>
      <c r="C11" s="84" t="s">
        <v>522</v>
      </c>
      <c r="D11" s="84">
        <v>79</v>
      </c>
      <c r="E11" s="85">
        <f t="shared" si="0"/>
        <v>15.8</v>
      </c>
      <c r="F11" s="85">
        <v>78.66</v>
      </c>
      <c r="G11" s="85">
        <f t="shared" si="1"/>
        <v>47.196</v>
      </c>
      <c r="H11" s="85">
        <f t="shared" si="2"/>
        <v>62.996</v>
      </c>
      <c r="I11" s="92">
        <f t="shared" si="3"/>
        <v>6</v>
      </c>
      <c r="J11" s="93"/>
    </row>
    <row r="12" s="96" customFormat="1" ht="24.95" customHeight="1" spans="1:10">
      <c r="A12" s="83" t="s">
        <v>508</v>
      </c>
      <c r="B12" s="84" t="s">
        <v>523</v>
      </c>
      <c r="C12" s="84" t="s">
        <v>524</v>
      </c>
      <c r="D12" s="84">
        <v>74.5</v>
      </c>
      <c r="E12" s="85">
        <f t="shared" si="0"/>
        <v>14.9</v>
      </c>
      <c r="F12" s="85">
        <v>75.36</v>
      </c>
      <c r="G12" s="85">
        <f t="shared" si="1"/>
        <v>45.216</v>
      </c>
      <c r="H12" s="85">
        <f t="shared" si="2"/>
        <v>60.116</v>
      </c>
      <c r="I12" s="92">
        <f t="shared" si="3"/>
        <v>7</v>
      </c>
      <c r="J12" s="93"/>
    </row>
    <row r="13" s="96" customFormat="1" ht="24.95" customHeight="1" spans="1:10">
      <c r="A13" s="86" t="s">
        <v>508</v>
      </c>
      <c r="B13" s="87" t="s">
        <v>525</v>
      </c>
      <c r="C13" s="87" t="s">
        <v>526</v>
      </c>
      <c r="D13" s="87">
        <v>72</v>
      </c>
      <c r="E13" s="88">
        <f t="shared" si="0"/>
        <v>14.4</v>
      </c>
      <c r="F13" s="88">
        <v>71.6</v>
      </c>
      <c r="G13" s="88">
        <f t="shared" si="1"/>
        <v>42.96</v>
      </c>
      <c r="H13" s="88">
        <f t="shared" si="2"/>
        <v>57.36</v>
      </c>
      <c r="I13" s="94">
        <f t="shared" si="3"/>
        <v>8</v>
      </c>
      <c r="J13" s="95"/>
    </row>
    <row r="14" s="5" customFormat="1" ht="18.75" spans="1:7">
      <c r="A14" s="5" t="s">
        <v>190</v>
      </c>
      <c r="C14" s="5" t="s">
        <v>191</v>
      </c>
      <c r="E14" s="5" t="s">
        <v>192</v>
      </c>
      <c r="G14" s="98"/>
    </row>
    <row r="15" s="5" customFormat="1" ht="18.75" spans="1:7">
      <c r="A15" s="5" t="s">
        <v>193</v>
      </c>
      <c r="E15" s="5" t="s">
        <v>194</v>
      </c>
      <c r="G15" s="98"/>
    </row>
    <row r="16" s="5" customFormat="1" ht="18.75" spans="5:9">
      <c r="E16" s="25"/>
      <c r="F16" s="25"/>
      <c r="G16" s="98"/>
      <c r="I16" s="25" t="s">
        <v>195</v>
      </c>
    </row>
  </sheetData>
  <sortState ref="A3:M10">
    <sortCondition ref="C3:C10" descending="1"/>
  </sortState>
  <mergeCells count="5">
    <mergeCell ref="A1:J1"/>
    <mergeCell ref="A2:J2"/>
    <mergeCell ref="A3:B3"/>
    <mergeCell ref="C3:E3"/>
    <mergeCell ref="F3:G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F10" sqref="F10"/>
    </sheetView>
  </sheetViews>
  <sheetFormatPr defaultColWidth="9" defaultRowHeight="13.5"/>
  <cols>
    <col min="1" max="1" width="16.875" customWidth="1"/>
    <col min="2" max="2" width="11.625" customWidth="1"/>
    <col min="3" max="3" width="23.625" customWidth="1"/>
    <col min="5" max="5" width="10.5" customWidth="1"/>
  </cols>
  <sheetData>
    <row r="1" s="1" customFormat="1" ht="42" customHeight="1" spans="1:10">
      <c r="A1" s="7" t="s">
        <v>527</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528</v>
      </c>
      <c r="B3" s="9"/>
      <c r="C3" s="10" t="s">
        <v>529</v>
      </c>
      <c r="D3" s="10"/>
      <c r="E3" s="10"/>
      <c r="F3" s="10" t="s">
        <v>505</v>
      </c>
      <c r="G3" s="10"/>
      <c r="H3" s="10"/>
    </row>
    <row r="4" s="1" customFormat="1" ht="42.7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506</v>
      </c>
      <c r="F5" s="15">
        <v>3</v>
      </c>
      <c r="G5" s="14" t="s">
        <v>507</v>
      </c>
      <c r="H5" s="14" t="s">
        <v>203</v>
      </c>
      <c r="I5" s="15">
        <v>6</v>
      </c>
      <c r="J5" s="27">
        <v>7</v>
      </c>
    </row>
    <row r="6" s="82" customFormat="1" ht="21.95" customHeight="1" spans="1:10">
      <c r="A6" s="83" t="s">
        <v>508</v>
      </c>
      <c r="B6" s="84" t="s">
        <v>530</v>
      </c>
      <c r="C6" s="84" t="s">
        <v>531</v>
      </c>
      <c r="D6" s="84">
        <v>146</v>
      </c>
      <c r="E6" s="19">
        <f t="shared" ref="E6:E14" si="0">D6*0.2</f>
        <v>29.2</v>
      </c>
      <c r="F6" s="85">
        <v>85.2</v>
      </c>
      <c r="G6" s="85">
        <f t="shared" ref="G6:G14" si="1">F6*0.6</f>
        <v>51.12</v>
      </c>
      <c r="H6" s="85">
        <f t="shared" ref="H6:H14" si="2">E6+G6</f>
        <v>80.32</v>
      </c>
      <c r="I6" s="92">
        <f t="shared" ref="I6:I14" si="3">RANK(H6,$H$6:$H$14)</f>
        <v>1</v>
      </c>
      <c r="J6" s="93" t="s">
        <v>33</v>
      </c>
    </row>
    <row r="7" s="82" customFormat="1" ht="21.95" customHeight="1" spans="1:10">
      <c r="A7" s="83" t="s">
        <v>508</v>
      </c>
      <c r="B7" s="84" t="s">
        <v>532</v>
      </c>
      <c r="C7" s="84" t="s">
        <v>533</v>
      </c>
      <c r="D7" s="84">
        <v>153</v>
      </c>
      <c r="E7" s="19">
        <f t="shared" si="0"/>
        <v>30.6</v>
      </c>
      <c r="F7" s="85">
        <v>81.85</v>
      </c>
      <c r="G7" s="85">
        <f t="shared" si="1"/>
        <v>49.11</v>
      </c>
      <c r="H7" s="85">
        <f t="shared" si="2"/>
        <v>79.71</v>
      </c>
      <c r="I7" s="92">
        <f t="shared" si="3"/>
        <v>2</v>
      </c>
      <c r="J7" s="93" t="s">
        <v>33</v>
      </c>
    </row>
    <row r="8" s="82" customFormat="1" ht="21.95" customHeight="1" spans="1:10">
      <c r="A8" s="83" t="s">
        <v>508</v>
      </c>
      <c r="B8" s="84" t="s">
        <v>534</v>
      </c>
      <c r="C8" s="84" t="s">
        <v>535</v>
      </c>
      <c r="D8" s="84">
        <v>109</v>
      </c>
      <c r="E8" s="19">
        <f t="shared" si="0"/>
        <v>21.8</v>
      </c>
      <c r="F8" s="85">
        <v>75.34</v>
      </c>
      <c r="G8" s="85">
        <f t="shared" si="1"/>
        <v>45.204</v>
      </c>
      <c r="H8" s="85">
        <f t="shared" si="2"/>
        <v>67.004</v>
      </c>
      <c r="I8" s="92">
        <f t="shared" si="3"/>
        <v>3</v>
      </c>
      <c r="J8" s="93" t="s">
        <v>33</v>
      </c>
    </row>
    <row r="9" s="82" customFormat="1" ht="21.95" customHeight="1" spans="1:10">
      <c r="A9" s="83" t="s">
        <v>508</v>
      </c>
      <c r="B9" s="84" t="s">
        <v>536</v>
      </c>
      <c r="C9" s="84" t="s">
        <v>537</v>
      </c>
      <c r="D9" s="84">
        <v>98.5</v>
      </c>
      <c r="E9" s="19">
        <f t="shared" si="0"/>
        <v>19.7</v>
      </c>
      <c r="F9" s="85">
        <v>77.53</v>
      </c>
      <c r="G9" s="85">
        <f t="shared" si="1"/>
        <v>46.518</v>
      </c>
      <c r="H9" s="85">
        <f t="shared" si="2"/>
        <v>66.218</v>
      </c>
      <c r="I9" s="92">
        <f t="shared" si="3"/>
        <v>4</v>
      </c>
      <c r="J9" s="93"/>
    </row>
    <row r="10" s="82" customFormat="1" ht="21.95" customHeight="1" spans="1:10">
      <c r="A10" s="83" t="s">
        <v>508</v>
      </c>
      <c r="B10" s="84" t="s">
        <v>538</v>
      </c>
      <c r="C10" s="84" t="s">
        <v>539</v>
      </c>
      <c r="D10" s="84">
        <v>92.5</v>
      </c>
      <c r="E10" s="19">
        <f t="shared" si="0"/>
        <v>18.5</v>
      </c>
      <c r="F10" s="85">
        <v>71.31</v>
      </c>
      <c r="G10" s="85">
        <f t="shared" si="1"/>
        <v>42.786</v>
      </c>
      <c r="H10" s="85">
        <f t="shared" si="2"/>
        <v>61.286</v>
      </c>
      <c r="I10" s="92">
        <f t="shared" si="3"/>
        <v>5</v>
      </c>
      <c r="J10" s="93"/>
    </row>
    <row r="11" s="82" customFormat="1" ht="21.95" customHeight="1" spans="1:10">
      <c r="A11" s="83" t="s">
        <v>508</v>
      </c>
      <c r="B11" s="84" t="s">
        <v>540</v>
      </c>
      <c r="C11" s="84" t="s">
        <v>541</v>
      </c>
      <c r="D11" s="84">
        <v>88</v>
      </c>
      <c r="E11" s="19">
        <f t="shared" si="0"/>
        <v>17.6</v>
      </c>
      <c r="F11" s="85">
        <v>72.1</v>
      </c>
      <c r="G11" s="85">
        <f t="shared" si="1"/>
        <v>43.26</v>
      </c>
      <c r="H11" s="85">
        <f t="shared" si="2"/>
        <v>60.86</v>
      </c>
      <c r="I11" s="92">
        <f t="shared" si="3"/>
        <v>6</v>
      </c>
      <c r="J11" s="93"/>
    </row>
    <row r="12" s="82" customFormat="1" ht="21.95" customHeight="1" spans="1:10">
      <c r="A12" s="83" t="s">
        <v>508</v>
      </c>
      <c r="B12" s="84" t="s">
        <v>542</v>
      </c>
      <c r="C12" s="84" t="s">
        <v>543</v>
      </c>
      <c r="D12" s="84">
        <v>86.5</v>
      </c>
      <c r="E12" s="19">
        <f t="shared" si="0"/>
        <v>17.3</v>
      </c>
      <c r="F12" s="85">
        <v>72.16</v>
      </c>
      <c r="G12" s="85">
        <f t="shared" si="1"/>
        <v>43.296</v>
      </c>
      <c r="H12" s="85">
        <f t="shared" si="2"/>
        <v>60.596</v>
      </c>
      <c r="I12" s="92">
        <f t="shared" si="3"/>
        <v>7</v>
      </c>
      <c r="J12" s="93"/>
    </row>
    <row r="13" s="82" customFormat="1" ht="21.95" customHeight="1" spans="1:10">
      <c r="A13" s="83" t="s">
        <v>508</v>
      </c>
      <c r="B13" s="84" t="s">
        <v>544</v>
      </c>
      <c r="C13" s="84" t="s">
        <v>545</v>
      </c>
      <c r="D13" s="84">
        <v>79.5</v>
      </c>
      <c r="E13" s="19">
        <f t="shared" si="0"/>
        <v>15.9</v>
      </c>
      <c r="F13" s="85">
        <v>72.79</v>
      </c>
      <c r="G13" s="85">
        <f t="shared" si="1"/>
        <v>43.674</v>
      </c>
      <c r="H13" s="85">
        <f t="shared" si="2"/>
        <v>59.574</v>
      </c>
      <c r="I13" s="92">
        <f t="shared" si="3"/>
        <v>8</v>
      </c>
      <c r="J13" s="93"/>
    </row>
    <row r="14" s="82" customFormat="1" ht="21.95" customHeight="1" spans="1:10">
      <c r="A14" s="86" t="s">
        <v>508</v>
      </c>
      <c r="B14" s="87" t="s">
        <v>546</v>
      </c>
      <c r="C14" s="87" t="s">
        <v>547</v>
      </c>
      <c r="D14" s="87">
        <v>87</v>
      </c>
      <c r="E14" s="46">
        <f t="shared" si="0"/>
        <v>17.4</v>
      </c>
      <c r="F14" s="88">
        <v>0</v>
      </c>
      <c r="G14" s="88">
        <f t="shared" si="1"/>
        <v>0</v>
      </c>
      <c r="H14" s="88">
        <f t="shared" si="2"/>
        <v>17.4</v>
      </c>
      <c r="I14" s="94">
        <f t="shared" si="3"/>
        <v>9</v>
      </c>
      <c r="J14" s="95" t="s">
        <v>189</v>
      </c>
    </row>
    <row r="15" s="5" customFormat="1" ht="18.75" spans="1:5">
      <c r="A15" s="5" t="s">
        <v>190</v>
      </c>
      <c r="C15" s="5" t="s">
        <v>191</v>
      </c>
      <c r="E15" s="5" t="s">
        <v>192</v>
      </c>
    </row>
    <row r="16" s="5" customFormat="1" ht="18.75" spans="1:5">
      <c r="A16" s="5" t="s">
        <v>193</v>
      </c>
      <c r="E16" s="5" t="s">
        <v>194</v>
      </c>
    </row>
    <row r="17" s="5" customFormat="1" ht="18.75" spans="4:7">
      <c r="D17" s="25" t="s">
        <v>195</v>
      </c>
      <c r="E17" s="25"/>
      <c r="F17" s="25"/>
      <c r="G17" s="25"/>
    </row>
  </sheetData>
  <sortState ref="A3:M22">
    <sortCondition ref="C3:C22" descending="1"/>
  </sortState>
  <mergeCells count="6">
    <mergeCell ref="A1:J1"/>
    <mergeCell ref="A2:J2"/>
    <mergeCell ref="A3:B3"/>
    <mergeCell ref="C3:E3"/>
    <mergeCell ref="F3:G3"/>
    <mergeCell ref="D17:G17"/>
  </mergeCells>
  <printOptions horizontalCentered="1"/>
  <pageMargins left="0.354330708661417" right="0.354330708661417" top="0.984251968503937" bottom="0.984251968503937" header="0.511811023622047" footer="0.511811023622047"/>
  <pageSetup paperSize="9" orientation="landscape"/>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F10" sqref="F10"/>
    </sheetView>
  </sheetViews>
  <sheetFormatPr defaultColWidth="9" defaultRowHeight="13.5"/>
  <cols>
    <col min="1" max="1" width="13.5" customWidth="1"/>
    <col min="2" max="2" width="8.875" customWidth="1"/>
    <col min="3" max="3" width="23.25" customWidth="1"/>
    <col min="10" max="10" width="10.25" customWidth="1"/>
  </cols>
  <sheetData>
    <row r="1" s="1" customFormat="1" ht="42" customHeight="1" spans="1:10">
      <c r="A1" s="7" t="s">
        <v>548</v>
      </c>
      <c r="B1" s="7"/>
      <c r="C1" s="7"/>
      <c r="D1" s="7"/>
      <c r="E1" s="7"/>
      <c r="F1" s="7"/>
      <c r="G1" s="7"/>
      <c r="H1" s="7"/>
      <c r="I1" s="7"/>
      <c r="J1" s="7"/>
    </row>
    <row r="2" s="2" customFormat="1" ht="42" customHeight="1" spans="1:10">
      <c r="A2" s="8" t="s">
        <v>197</v>
      </c>
      <c r="B2" s="8"/>
      <c r="C2" s="8"/>
      <c r="D2" s="8"/>
      <c r="E2" s="8"/>
      <c r="F2" s="8"/>
      <c r="G2" s="8"/>
      <c r="H2" s="8"/>
      <c r="I2" s="8"/>
      <c r="J2" s="8"/>
    </row>
    <row r="3" s="3" customFormat="1" ht="34.5" customHeight="1" spans="1:8">
      <c r="A3" s="9" t="s">
        <v>549</v>
      </c>
      <c r="B3" s="9"/>
      <c r="C3" s="10" t="s">
        <v>504</v>
      </c>
      <c r="D3" s="10"/>
      <c r="E3" s="10"/>
      <c r="F3" s="10" t="s">
        <v>505</v>
      </c>
      <c r="G3" s="10"/>
      <c r="H3" s="10"/>
    </row>
    <row r="4" s="1" customFormat="1" ht="42.75" spans="1:10">
      <c r="A4" s="11" t="s">
        <v>5</v>
      </c>
      <c r="B4" s="12" t="s">
        <v>6</v>
      </c>
      <c r="C4" s="12" t="s">
        <v>7</v>
      </c>
      <c r="D4" s="12" t="s">
        <v>8</v>
      </c>
      <c r="E4" s="12" t="s">
        <v>9</v>
      </c>
      <c r="F4" s="12" t="s">
        <v>10</v>
      </c>
      <c r="G4" s="12" t="s">
        <v>11</v>
      </c>
      <c r="H4" s="12" t="s">
        <v>12</v>
      </c>
      <c r="I4" s="12" t="s">
        <v>13</v>
      </c>
      <c r="J4" s="26" t="s">
        <v>14</v>
      </c>
    </row>
    <row r="5" s="1" customFormat="1" ht="30.75" customHeight="1" spans="1:10">
      <c r="A5" s="13" t="s">
        <v>21</v>
      </c>
      <c r="B5" s="14" t="s">
        <v>22</v>
      </c>
      <c r="C5" s="14" t="s">
        <v>23</v>
      </c>
      <c r="D5" s="15">
        <v>1</v>
      </c>
      <c r="E5" s="14" t="s">
        <v>506</v>
      </c>
      <c r="F5" s="15">
        <v>3</v>
      </c>
      <c r="G5" s="14" t="s">
        <v>507</v>
      </c>
      <c r="H5" s="14" t="s">
        <v>203</v>
      </c>
      <c r="I5" s="15">
        <v>6</v>
      </c>
      <c r="J5" s="27">
        <v>7</v>
      </c>
    </row>
    <row r="6" s="82" customFormat="1" ht="21.95" customHeight="1" spans="1:10">
      <c r="A6" s="83" t="s">
        <v>550</v>
      </c>
      <c r="B6" s="84" t="s">
        <v>551</v>
      </c>
      <c r="C6" s="84" t="s">
        <v>552</v>
      </c>
      <c r="D6" s="84">
        <v>132.5</v>
      </c>
      <c r="E6" s="19">
        <f t="shared" ref="E6:E13" si="0">D6*0.2</f>
        <v>26.5</v>
      </c>
      <c r="F6" s="85">
        <v>89.6</v>
      </c>
      <c r="G6" s="85">
        <f t="shared" ref="G6:G13" si="1">F6*0.6</f>
        <v>53.76</v>
      </c>
      <c r="H6" s="85">
        <f t="shared" ref="H6:H13" si="2">E6+G6</f>
        <v>80.26</v>
      </c>
      <c r="I6" s="92">
        <f t="shared" ref="I6:I13" si="3">RANK(H6,$H$6:$H$13)</f>
        <v>1</v>
      </c>
      <c r="J6" s="93" t="s">
        <v>33</v>
      </c>
    </row>
    <row r="7" s="82" customFormat="1" ht="21.95" customHeight="1" spans="1:10">
      <c r="A7" s="83" t="s">
        <v>550</v>
      </c>
      <c r="B7" s="84" t="s">
        <v>553</v>
      </c>
      <c r="C7" s="84" t="s">
        <v>554</v>
      </c>
      <c r="D7" s="84">
        <v>146</v>
      </c>
      <c r="E7" s="19">
        <f t="shared" si="0"/>
        <v>29.2</v>
      </c>
      <c r="F7" s="85">
        <v>84.34</v>
      </c>
      <c r="G7" s="85">
        <f t="shared" si="1"/>
        <v>50.604</v>
      </c>
      <c r="H7" s="85">
        <f t="shared" si="2"/>
        <v>79.804</v>
      </c>
      <c r="I7" s="92">
        <f t="shared" si="3"/>
        <v>2</v>
      </c>
      <c r="J7" s="93" t="s">
        <v>33</v>
      </c>
    </row>
    <row r="8" s="82" customFormat="1" ht="21.95" customHeight="1" spans="1:10">
      <c r="A8" s="83" t="s">
        <v>550</v>
      </c>
      <c r="B8" s="84" t="s">
        <v>555</v>
      </c>
      <c r="C8" s="84" t="s">
        <v>556</v>
      </c>
      <c r="D8" s="84">
        <v>129</v>
      </c>
      <c r="E8" s="19">
        <f t="shared" si="0"/>
        <v>25.8</v>
      </c>
      <c r="F8" s="85">
        <v>88.16</v>
      </c>
      <c r="G8" s="85">
        <f t="shared" si="1"/>
        <v>52.896</v>
      </c>
      <c r="H8" s="85">
        <f t="shared" si="2"/>
        <v>78.696</v>
      </c>
      <c r="I8" s="92">
        <f t="shared" si="3"/>
        <v>3</v>
      </c>
      <c r="J8" s="93" t="s">
        <v>33</v>
      </c>
    </row>
    <row r="9" s="82" customFormat="1" ht="21.95" customHeight="1" spans="1:10">
      <c r="A9" s="83" t="s">
        <v>550</v>
      </c>
      <c r="B9" s="84" t="s">
        <v>557</v>
      </c>
      <c r="C9" s="84" t="s">
        <v>558</v>
      </c>
      <c r="D9" s="84">
        <v>130.5</v>
      </c>
      <c r="E9" s="19">
        <f t="shared" si="0"/>
        <v>26.1</v>
      </c>
      <c r="F9" s="85">
        <v>87.5</v>
      </c>
      <c r="G9" s="85">
        <f t="shared" si="1"/>
        <v>52.5</v>
      </c>
      <c r="H9" s="85">
        <f t="shared" si="2"/>
        <v>78.6</v>
      </c>
      <c r="I9" s="92">
        <f t="shared" si="3"/>
        <v>4</v>
      </c>
      <c r="J9" s="93"/>
    </row>
    <row r="10" s="82" customFormat="1" ht="21.95" customHeight="1" spans="1:10">
      <c r="A10" s="83" t="s">
        <v>550</v>
      </c>
      <c r="B10" s="84" t="s">
        <v>559</v>
      </c>
      <c r="C10" s="84" t="s">
        <v>560</v>
      </c>
      <c r="D10" s="84">
        <v>100</v>
      </c>
      <c r="E10" s="19">
        <f t="shared" si="0"/>
        <v>20</v>
      </c>
      <c r="F10" s="85">
        <v>85.9</v>
      </c>
      <c r="G10" s="85">
        <f t="shared" si="1"/>
        <v>51.54</v>
      </c>
      <c r="H10" s="85">
        <f t="shared" si="2"/>
        <v>71.54</v>
      </c>
      <c r="I10" s="92">
        <f t="shared" si="3"/>
        <v>5</v>
      </c>
      <c r="J10" s="93"/>
    </row>
    <row r="11" s="82" customFormat="1" ht="21.95" customHeight="1" spans="1:10">
      <c r="A11" s="83" t="s">
        <v>550</v>
      </c>
      <c r="B11" s="84" t="s">
        <v>561</v>
      </c>
      <c r="C11" s="84" t="s">
        <v>562</v>
      </c>
      <c r="D11" s="84">
        <v>106</v>
      </c>
      <c r="E11" s="19">
        <f t="shared" si="0"/>
        <v>21.2</v>
      </c>
      <c r="F11" s="85">
        <v>81.32</v>
      </c>
      <c r="G11" s="85">
        <f t="shared" si="1"/>
        <v>48.792</v>
      </c>
      <c r="H11" s="85">
        <f t="shared" si="2"/>
        <v>69.992</v>
      </c>
      <c r="I11" s="92">
        <f t="shared" si="3"/>
        <v>6</v>
      </c>
      <c r="J11" s="93"/>
    </row>
    <row r="12" s="82" customFormat="1" ht="21.95" customHeight="1" spans="1:10">
      <c r="A12" s="83" t="s">
        <v>550</v>
      </c>
      <c r="B12" s="84" t="s">
        <v>563</v>
      </c>
      <c r="C12" s="84" t="s">
        <v>564</v>
      </c>
      <c r="D12" s="84">
        <v>92</v>
      </c>
      <c r="E12" s="19">
        <f t="shared" si="0"/>
        <v>18.4</v>
      </c>
      <c r="F12" s="85">
        <v>78.8</v>
      </c>
      <c r="G12" s="85">
        <f t="shared" si="1"/>
        <v>47.28</v>
      </c>
      <c r="H12" s="85">
        <f t="shared" si="2"/>
        <v>65.68</v>
      </c>
      <c r="I12" s="92">
        <f t="shared" si="3"/>
        <v>7</v>
      </c>
      <c r="J12" s="93"/>
    </row>
    <row r="13" s="82" customFormat="1" ht="21.95" customHeight="1" spans="1:10">
      <c r="A13" s="86" t="s">
        <v>550</v>
      </c>
      <c r="B13" s="87" t="s">
        <v>565</v>
      </c>
      <c r="C13" s="87" t="s">
        <v>566</v>
      </c>
      <c r="D13" s="87">
        <v>85</v>
      </c>
      <c r="E13" s="46">
        <f t="shared" si="0"/>
        <v>17</v>
      </c>
      <c r="F13" s="88">
        <v>0</v>
      </c>
      <c r="G13" s="88">
        <f t="shared" si="1"/>
        <v>0</v>
      </c>
      <c r="H13" s="88">
        <f t="shared" si="2"/>
        <v>17</v>
      </c>
      <c r="I13" s="94">
        <f t="shared" si="3"/>
        <v>8</v>
      </c>
      <c r="J13" s="95" t="s">
        <v>189</v>
      </c>
    </row>
    <row r="14" s="6" customFormat="1" ht="14.25" customHeight="1" spans="1:10">
      <c r="A14" s="89"/>
      <c r="B14" s="90"/>
      <c r="C14" s="90"/>
      <c r="D14" s="90"/>
      <c r="E14" s="91"/>
      <c r="F14" s="91"/>
      <c r="G14" s="91"/>
      <c r="H14" s="91"/>
      <c r="I14" s="91"/>
      <c r="J14" s="91"/>
    </row>
    <row r="15" s="5" customFormat="1" ht="18.75" spans="1:5">
      <c r="A15" s="5" t="s">
        <v>190</v>
      </c>
      <c r="C15" s="5" t="s">
        <v>191</v>
      </c>
      <c r="E15" s="5" t="s">
        <v>192</v>
      </c>
    </row>
    <row r="16" s="5" customFormat="1" ht="12.75" customHeight="1"/>
    <row r="17" s="5" customFormat="1" ht="18.75" spans="1:5">
      <c r="A17" s="5" t="s">
        <v>193</v>
      </c>
      <c r="E17" s="5" t="s">
        <v>194</v>
      </c>
    </row>
    <row r="18" s="5" customFormat="1" ht="18.75" spans="4:7">
      <c r="D18" s="25" t="s">
        <v>195</v>
      </c>
      <c r="E18" s="25"/>
      <c r="F18" s="25"/>
      <c r="G18" s="25"/>
    </row>
  </sheetData>
  <sortState ref="A3:M23">
    <sortCondition ref="C3:C23" descending="1"/>
  </sortState>
  <mergeCells count="6">
    <mergeCell ref="A1:J1"/>
    <mergeCell ref="A2:J2"/>
    <mergeCell ref="A3:B3"/>
    <mergeCell ref="C3:E3"/>
    <mergeCell ref="F3:G3"/>
    <mergeCell ref="D18:G18"/>
  </mergeCells>
  <printOptions horizontalCentered="1"/>
  <pageMargins left="0.354330708661417" right="0.354330708661417"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46</vt:i4>
      </vt:variant>
    </vt:vector>
  </HeadingPairs>
  <TitlesOfParts>
    <vt:vector size="46" baseType="lpstr">
      <vt:lpstr>农村幼儿园</vt:lpstr>
      <vt:lpstr>农村小学语文</vt:lpstr>
      <vt:lpstr>特教小学语文</vt:lpstr>
      <vt:lpstr>农村小学数学</vt:lpstr>
      <vt:lpstr>特教小学数学</vt:lpstr>
      <vt:lpstr>农村小学英语</vt:lpstr>
      <vt:lpstr>农村小学音乐</vt:lpstr>
      <vt:lpstr>农村小学美术</vt:lpstr>
      <vt:lpstr>农村小学体育与健康</vt:lpstr>
      <vt:lpstr>农村小学信息技术</vt:lpstr>
      <vt:lpstr>小学心理健康</vt:lpstr>
      <vt:lpstr>农村初中语文</vt:lpstr>
      <vt:lpstr>农村初中数学</vt:lpstr>
      <vt:lpstr>农村初中英语</vt:lpstr>
      <vt:lpstr>农村初中历史</vt:lpstr>
      <vt:lpstr>农村初中地理</vt:lpstr>
      <vt:lpstr>农村初中物理</vt:lpstr>
      <vt:lpstr>农村初中化学</vt:lpstr>
      <vt:lpstr>农村初中生物</vt:lpstr>
      <vt:lpstr>农村初中音乐</vt:lpstr>
      <vt:lpstr>农村初中美术</vt:lpstr>
      <vt:lpstr>农村初中体育与健康</vt:lpstr>
      <vt:lpstr>农村初中道德与法治</vt:lpstr>
      <vt:lpstr>农村初中信息技术</vt:lpstr>
      <vt:lpstr>新干二中高中语文</vt:lpstr>
      <vt:lpstr>新干中专高中语文</vt:lpstr>
      <vt:lpstr>新干中学高中数学</vt:lpstr>
      <vt:lpstr>新干二中高中数学</vt:lpstr>
      <vt:lpstr>新干中专高中数学</vt:lpstr>
      <vt:lpstr>新干二中高中英语</vt:lpstr>
      <vt:lpstr>新干中专高中英语</vt:lpstr>
      <vt:lpstr>新干中学高中历史</vt:lpstr>
      <vt:lpstr>新干中专高中历史</vt:lpstr>
      <vt:lpstr>新干中学高中地理</vt:lpstr>
      <vt:lpstr>新干二中高中地理</vt:lpstr>
      <vt:lpstr>新干中专高中地理</vt:lpstr>
      <vt:lpstr>新干中学高中物理</vt:lpstr>
      <vt:lpstr>新干中学高中生物</vt:lpstr>
      <vt:lpstr>新干二中高中生物</vt:lpstr>
      <vt:lpstr>新干中专高中音乐</vt:lpstr>
      <vt:lpstr>新干中专高中美术</vt:lpstr>
      <vt:lpstr>新干中专高中体育与健康</vt:lpstr>
      <vt:lpstr>新干中学高中思想政治</vt:lpstr>
      <vt:lpstr>新干二中高中思想政治</vt:lpstr>
      <vt:lpstr>新干中专高中思想政治</vt:lpstr>
      <vt:lpstr>新干中专高中信息技术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胡珍</dc:creator>
  <cp:lastModifiedBy>Administrator</cp:lastModifiedBy>
  <dcterms:created xsi:type="dcterms:W3CDTF">2020-08-11T09:14:00Z</dcterms:created>
  <cp:lastPrinted>2020-08-20T09:57:00Z</cp:lastPrinted>
  <dcterms:modified xsi:type="dcterms:W3CDTF">2020-08-22T06:01:16Z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